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DCF/"/>
    </mc:Choice>
  </mc:AlternateContent>
  <xr:revisionPtr revIDLastSave="0" documentId="13_ncr:1_{47E02D58-8219-7B4D-B479-B4DA71375EA8}" xr6:coauthVersionLast="36" xr6:coauthVersionMax="36" xr10:uidLastSave="{00000000-0000-0000-0000-000000000000}"/>
  <bookViews>
    <workbookView xWindow="0" yWindow="500" windowWidth="24000" windowHeight="17500" activeTab="10" xr2:uid="{00000000-000D-0000-FFFF-FFFF00000000}"/>
  </bookViews>
  <sheets>
    <sheet name="12 mLh" sheetId="11" r:id="rId1"/>
    <sheet name="10 mLh" sheetId="12" r:id="rId2"/>
    <sheet name="8 mLh" sheetId="16" r:id="rId3"/>
    <sheet name="2 mlh" sheetId="14" r:id="rId4"/>
    <sheet name="4 mlh" sheetId="20" r:id="rId5"/>
    <sheet name="6 mLh" sheetId="17" r:id="rId6"/>
    <sheet name="1 mLh" sheetId="21" r:id="rId7"/>
    <sheet name="13 mLh" sheetId="22" r:id="rId8"/>
    <sheet name="mother sol" sheetId="23" r:id="rId9"/>
    <sheet name="Summary Exp. 3" sheetId="3" r:id="rId10"/>
    <sheet name="pH" sheetId="13" r:id="rId1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3" l="1"/>
  <c r="G12" i="13"/>
  <c r="H9" i="13"/>
  <c r="G9" i="13"/>
  <c r="H8" i="13"/>
  <c r="G8" i="13"/>
  <c r="H7" i="13"/>
  <c r="G7" i="13"/>
  <c r="I12" i="13" l="1"/>
  <c r="L12" i="21"/>
  <c r="B51" i="3"/>
  <c r="B50" i="3"/>
  <c r="B49" i="3"/>
  <c r="B48" i="3"/>
  <c r="B47" i="3"/>
  <c r="B46" i="3"/>
  <c r="Q5" i="11" l="1"/>
  <c r="M4" i="12"/>
  <c r="M5" i="12"/>
  <c r="M6" i="12"/>
  <c r="M7" i="12"/>
  <c r="M8" i="12"/>
  <c r="M9" i="12"/>
  <c r="M10" i="12"/>
  <c r="M11" i="12"/>
  <c r="M12" i="12"/>
  <c r="M13" i="12"/>
  <c r="M14" i="12"/>
  <c r="M15" i="12"/>
  <c r="M3" i="12"/>
  <c r="M4" i="16"/>
  <c r="M5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3" i="16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3" i="14"/>
  <c r="Q4" i="20"/>
  <c r="Q5" i="20"/>
  <c r="Q6" i="20"/>
  <c r="Q7" i="20"/>
  <c r="Q8" i="20"/>
  <c r="Q9" i="20"/>
  <c r="Q10" i="20"/>
  <c r="Q11" i="20"/>
  <c r="Q12" i="20"/>
  <c r="Q13" i="20"/>
  <c r="Q14" i="20"/>
  <c r="Q15" i="20"/>
  <c r="Q16" i="20"/>
  <c r="Q17" i="20"/>
  <c r="Q3" i="20"/>
  <c r="M4" i="17"/>
  <c r="M5" i="17"/>
  <c r="M6" i="17"/>
  <c r="M7" i="17"/>
  <c r="M8" i="17"/>
  <c r="M9" i="17"/>
  <c r="M10" i="17"/>
  <c r="M11" i="17"/>
  <c r="M12" i="17"/>
  <c r="M3" i="17"/>
  <c r="N4" i="21"/>
  <c r="N5" i="21"/>
  <c r="N6" i="21"/>
  <c r="N7" i="21"/>
  <c r="N8" i="21"/>
  <c r="N9" i="21"/>
  <c r="N10" i="21"/>
  <c r="N11" i="21"/>
  <c r="N12" i="21"/>
  <c r="N3" i="21"/>
  <c r="M4" i="22"/>
  <c r="M5" i="22"/>
  <c r="M6" i="22"/>
  <c r="M7" i="22"/>
  <c r="M8" i="22"/>
  <c r="M9" i="22"/>
  <c r="M3" i="22"/>
  <c r="Q4" i="11"/>
  <c r="Q6" i="11"/>
  <c r="Q7" i="11"/>
  <c r="Q8" i="11"/>
  <c r="Q9" i="11"/>
  <c r="Q10" i="11"/>
  <c r="Q11" i="11"/>
  <c r="Q12" i="11"/>
  <c r="Q13" i="11"/>
  <c r="Q14" i="11"/>
  <c r="Q15" i="11"/>
  <c r="Q16" i="11"/>
  <c r="Q17" i="11"/>
  <c r="Q18" i="11"/>
  <c r="Q19" i="11"/>
  <c r="Q20" i="11"/>
  <c r="Q3" i="11"/>
  <c r="AF13" i="3" l="1"/>
  <c r="AF11" i="3"/>
  <c r="AE19" i="3"/>
  <c r="AE18" i="3"/>
  <c r="AD19" i="3" l="1"/>
  <c r="Z16" i="3"/>
  <c r="Z15" i="3"/>
  <c r="AA15" i="3" s="1"/>
  <c r="AF19" i="3" s="1"/>
  <c r="AB15" i="3" l="1"/>
  <c r="AB17" i="3" s="1"/>
  <c r="AG19" i="3" s="1"/>
  <c r="AD18" i="3"/>
  <c r="AD17" i="3"/>
  <c r="AD16" i="3"/>
  <c r="AD15" i="3"/>
  <c r="AD14" i="3"/>
  <c r="AD13" i="3"/>
  <c r="AD12" i="3"/>
  <c r="AD11" i="3"/>
  <c r="W16" i="3" l="1"/>
  <c r="W15" i="3"/>
  <c r="Y15" i="3" s="1"/>
  <c r="X15" i="3" l="1"/>
  <c r="AF18" i="3" s="1"/>
  <c r="T16" i="3"/>
  <c r="T15" i="3"/>
  <c r="V15" i="3" s="1"/>
  <c r="Y17" i="3" l="1"/>
  <c r="AG18" i="3" s="1"/>
  <c r="U15" i="3"/>
  <c r="AF17" i="3" s="1"/>
  <c r="V17" i="3" l="1"/>
  <c r="AG17" i="3" s="1"/>
  <c r="Q99" i="3"/>
  <c r="Q100" i="3"/>
  <c r="Q97" i="3"/>
  <c r="Q96" i="3"/>
  <c r="Q17" i="3" l="1"/>
  <c r="Q16" i="3"/>
  <c r="Q15" i="3"/>
  <c r="C42" i="3"/>
  <c r="K9" i="22"/>
  <c r="K8" i="22"/>
  <c r="K7" i="22"/>
  <c r="K6" i="22"/>
  <c r="K5" i="22"/>
  <c r="K4" i="22"/>
  <c r="K3" i="22"/>
  <c r="J9" i="22"/>
  <c r="J8" i="22"/>
  <c r="J7" i="22"/>
  <c r="J6" i="22"/>
  <c r="J5" i="22"/>
  <c r="J4" i="22"/>
  <c r="J3" i="22"/>
  <c r="R15" i="3" l="1"/>
  <c r="AF16" i="3" s="1"/>
  <c r="S15" i="3"/>
  <c r="S17" i="3" s="1"/>
  <c r="AG16" i="3" s="1"/>
  <c r="C38" i="3" l="1"/>
  <c r="H11" i="13"/>
  <c r="G11" i="13"/>
  <c r="H10" i="13"/>
  <c r="G10" i="13"/>
  <c r="D17" i="3"/>
  <c r="AG11" i="3" s="1"/>
  <c r="N17" i="3"/>
  <c r="N16" i="3"/>
  <c r="N15" i="3"/>
  <c r="K3" i="21"/>
  <c r="L3" i="21"/>
  <c r="K4" i="21"/>
  <c r="L4" i="21"/>
  <c r="K5" i="21"/>
  <c r="L5" i="21"/>
  <c r="K6" i="21"/>
  <c r="L6" i="21"/>
  <c r="K7" i="21"/>
  <c r="L7" i="21"/>
  <c r="K8" i="21"/>
  <c r="L8" i="21"/>
  <c r="K9" i="21"/>
  <c r="L9" i="21"/>
  <c r="K10" i="21"/>
  <c r="L10" i="21"/>
  <c r="J11" i="21"/>
  <c r="K11" i="21"/>
  <c r="L11" i="21"/>
  <c r="J12" i="21"/>
  <c r="C35" i="3" s="1"/>
  <c r="K12" i="21"/>
  <c r="K12" i="17"/>
  <c r="K11" i="17"/>
  <c r="K10" i="17"/>
  <c r="K9" i="17"/>
  <c r="K8" i="17"/>
  <c r="K7" i="17"/>
  <c r="K6" i="17"/>
  <c r="K5" i="17"/>
  <c r="K4" i="17"/>
  <c r="K3" i="17"/>
  <c r="C37" i="3"/>
  <c r="L17" i="20"/>
  <c r="K17" i="20"/>
  <c r="O17" i="20" s="1"/>
  <c r="L16" i="20"/>
  <c r="K16" i="20"/>
  <c r="L15" i="20"/>
  <c r="K15" i="20"/>
  <c r="L14" i="20"/>
  <c r="K14" i="20"/>
  <c r="O14" i="20" s="1"/>
  <c r="P14" i="20" s="1"/>
  <c r="L13" i="20"/>
  <c r="K13" i="20"/>
  <c r="M13" i="20" s="1"/>
  <c r="L12" i="20"/>
  <c r="K12" i="20"/>
  <c r="L11" i="20"/>
  <c r="K11" i="20"/>
  <c r="O11" i="20" s="1"/>
  <c r="L10" i="20"/>
  <c r="K10" i="20"/>
  <c r="O10" i="20" s="1"/>
  <c r="P10" i="20" s="1"/>
  <c r="L9" i="20"/>
  <c r="K9" i="20"/>
  <c r="M9" i="20" s="1"/>
  <c r="L8" i="20"/>
  <c r="K8" i="20"/>
  <c r="M8" i="20" s="1"/>
  <c r="L7" i="20"/>
  <c r="K7" i="20"/>
  <c r="M10" i="20"/>
  <c r="M12" i="20"/>
  <c r="M14" i="20"/>
  <c r="M16" i="20"/>
  <c r="M17" i="20"/>
  <c r="O6" i="20"/>
  <c r="P6" i="20" s="1"/>
  <c r="O9" i="20"/>
  <c r="O12" i="20"/>
  <c r="O13" i="20"/>
  <c r="O16" i="20"/>
  <c r="M6" i="20"/>
  <c r="L6" i="20"/>
  <c r="K6" i="20"/>
  <c r="L5" i="20"/>
  <c r="K5" i="20"/>
  <c r="O5" i="20" s="1"/>
  <c r="L4" i="20"/>
  <c r="L3" i="20"/>
  <c r="K4" i="20"/>
  <c r="O4" i="20" s="1"/>
  <c r="K3" i="20"/>
  <c r="O3" i="20" s="1"/>
  <c r="J5" i="20"/>
  <c r="J6" i="20"/>
  <c r="J17" i="20"/>
  <c r="J16" i="20"/>
  <c r="J15" i="20"/>
  <c r="J14" i="20"/>
  <c r="J13" i="20"/>
  <c r="J12" i="20"/>
  <c r="J11" i="20"/>
  <c r="J10" i="20"/>
  <c r="J9" i="20"/>
  <c r="J8" i="20"/>
  <c r="J7" i="20"/>
  <c r="J4" i="20"/>
  <c r="J3" i="20"/>
  <c r="J12" i="17"/>
  <c r="J11" i="17"/>
  <c r="J10" i="17"/>
  <c r="J9" i="17"/>
  <c r="J8" i="17"/>
  <c r="J7" i="17"/>
  <c r="J6" i="17"/>
  <c r="J5" i="17"/>
  <c r="J4" i="17"/>
  <c r="J3" i="17"/>
  <c r="K19" i="14"/>
  <c r="K20" i="14"/>
  <c r="P3" i="20" l="1"/>
  <c r="M3" i="20"/>
  <c r="P13" i="20"/>
  <c r="P9" i="20"/>
  <c r="M11" i="20"/>
  <c r="M7" i="20"/>
  <c r="M15" i="20"/>
  <c r="P15" i="3"/>
  <c r="M5" i="20"/>
  <c r="P16" i="20"/>
  <c r="M4" i="20"/>
  <c r="O15" i="3"/>
  <c r="AF15" i="3" s="1"/>
  <c r="P17" i="20"/>
  <c r="O15" i="20"/>
  <c r="P12" i="20"/>
  <c r="P11" i="20"/>
  <c r="O8" i="20"/>
  <c r="P8" i="20" s="1"/>
  <c r="O7" i="20"/>
  <c r="L1" i="22" l="1"/>
  <c r="M1" i="21"/>
  <c r="P17" i="3"/>
  <c r="AG15" i="3" s="1"/>
  <c r="P7" i="20"/>
  <c r="P15" i="20"/>
  <c r="P4" i="20"/>
  <c r="P5" i="20"/>
  <c r="C36" i="3"/>
  <c r="K18" i="14"/>
  <c r="J18" i="14"/>
  <c r="J19" i="14"/>
  <c r="J20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3" i="14"/>
  <c r="K17" i="14"/>
  <c r="K16" i="14"/>
  <c r="K15" i="14"/>
  <c r="K14" i="14"/>
  <c r="K13" i="14"/>
  <c r="K12" i="14"/>
  <c r="K11" i="14"/>
  <c r="K10" i="14"/>
  <c r="K9" i="14"/>
  <c r="K8" i="14"/>
  <c r="K7" i="14"/>
  <c r="K6" i="14"/>
  <c r="K5" i="14"/>
  <c r="K4" i="14"/>
  <c r="K3" i="14"/>
  <c r="C39" i="3"/>
  <c r="K17" i="3"/>
  <c r="K17" i="16"/>
  <c r="K16" i="16"/>
  <c r="K15" i="16"/>
  <c r="K14" i="16"/>
  <c r="K13" i="16"/>
  <c r="K12" i="16"/>
  <c r="K11" i="16"/>
  <c r="K10" i="16"/>
  <c r="K9" i="16"/>
  <c r="K8" i="16"/>
  <c r="K7" i="16"/>
  <c r="K6" i="16"/>
  <c r="K5" i="16"/>
  <c r="K4" i="16"/>
  <c r="K3" i="16"/>
  <c r="J16" i="16"/>
  <c r="J17" i="16"/>
  <c r="J15" i="16"/>
  <c r="J14" i="16"/>
  <c r="J13" i="16"/>
  <c r="J12" i="16"/>
  <c r="J11" i="16"/>
  <c r="J10" i="16"/>
  <c r="J9" i="16"/>
  <c r="J8" i="16"/>
  <c r="J7" i="16"/>
  <c r="J6" i="16"/>
  <c r="J5" i="16"/>
  <c r="J4" i="16"/>
  <c r="J3" i="16"/>
  <c r="L5" i="22" l="1"/>
  <c r="L4" i="22"/>
  <c r="L3" i="22"/>
  <c r="L7" i="22"/>
  <c r="L9" i="22"/>
  <c r="L8" i="22"/>
  <c r="B42" i="3" s="1"/>
  <c r="D53" i="3" s="1"/>
  <c r="E53" i="3" s="1"/>
  <c r="L6" i="22"/>
  <c r="M4" i="21"/>
  <c r="M8" i="21"/>
  <c r="M7" i="21"/>
  <c r="M6" i="21"/>
  <c r="M10" i="21"/>
  <c r="M11" i="21"/>
  <c r="M3" i="21"/>
  <c r="M9" i="21"/>
  <c r="M5" i="21"/>
  <c r="M12" i="21"/>
  <c r="B35" i="3" s="1"/>
  <c r="H6" i="13" l="1"/>
  <c r="G6" i="13"/>
  <c r="H5" i="13"/>
  <c r="G5" i="13"/>
  <c r="Q5" i="13"/>
  <c r="P5" i="13"/>
  <c r="H4" i="13"/>
  <c r="G4" i="13"/>
  <c r="H3" i="13"/>
  <c r="G3" i="13"/>
  <c r="K16" i="3"/>
  <c r="K15" i="3"/>
  <c r="C40" i="3"/>
  <c r="J8" i="12"/>
  <c r="J9" i="12"/>
  <c r="J10" i="12"/>
  <c r="J11" i="12"/>
  <c r="J12" i="12"/>
  <c r="J13" i="12"/>
  <c r="J14" i="12"/>
  <c r="J15" i="12"/>
  <c r="J7" i="12"/>
  <c r="K15" i="12"/>
  <c r="K14" i="12"/>
  <c r="K13" i="12"/>
  <c r="C41" i="3"/>
  <c r="K20" i="11"/>
  <c r="K19" i="11"/>
  <c r="K18" i="11"/>
  <c r="K17" i="11"/>
  <c r="K16" i="11"/>
  <c r="L15" i="11"/>
  <c r="K15" i="11"/>
  <c r="M14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8" i="11"/>
  <c r="K8" i="11"/>
  <c r="L7" i="11"/>
  <c r="K7" i="11"/>
  <c r="L6" i="11"/>
  <c r="K6" i="11"/>
  <c r="L5" i="11"/>
  <c r="K5" i="11"/>
  <c r="L4" i="11"/>
  <c r="K4" i="11"/>
  <c r="L3" i="11"/>
  <c r="K3" i="11"/>
  <c r="O3" i="11" s="1"/>
  <c r="M15" i="3" l="1"/>
  <c r="L15" i="3"/>
  <c r="AF14" i="3" s="1"/>
  <c r="L1" i="16" l="1"/>
  <c r="L15" i="16" s="1"/>
  <c r="B39" i="3" s="1"/>
  <c r="D50" i="3" s="1"/>
  <c r="L1" i="17"/>
  <c r="L1" i="20"/>
  <c r="L1" i="14"/>
  <c r="L8" i="16"/>
  <c r="L7" i="16"/>
  <c r="L9" i="16"/>
  <c r="L13" i="16"/>
  <c r="L16" i="16"/>
  <c r="L17" i="16"/>
  <c r="L3" i="16"/>
  <c r="M17" i="3"/>
  <c r="AG14" i="3" s="1"/>
  <c r="N1" i="11"/>
  <c r="L1" i="12"/>
  <c r="D46" i="3"/>
  <c r="K12" i="12"/>
  <c r="K11" i="12"/>
  <c r="K10" i="12"/>
  <c r="K9" i="12"/>
  <c r="K8" i="12"/>
  <c r="K7" i="12"/>
  <c r="K6" i="12"/>
  <c r="K5" i="12"/>
  <c r="K4" i="12"/>
  <c r="K3" i="12"/>
  <c r="J6" i="12"/>
  <c r="J5" i="12"/>
  <c r="J4" i="12"/>
  <c r="J3" i="12"/>
  <c r="O4" i="11"/>
  <c r="O5" i="11"/>
  <c r="O6" i="11"/>
  <c r="O7" i="11"/>
  <c r="O8" i="11"/>
  <c r="O9" i="11"/>
  <c r="O10" i="11"/>
  <c r="O11" i="11"/>
  <c r="O12" i="11"/>
  <c r="O13" i="11"/>
  <c r="O14" i="11"/>
  <c r="P14" i="11" s="1"/>
  <c r="O15" i="11"/>
  <c r="M4" i="11"/>
  <c r="M5" i="11"/>
  <c r="M6" i="11"/>
  <c r="M7" i="11"/>
  <c r="M8" i="11"/>
  <c r="M9" i="11"/>
  <c r="M10" i="11"/>
  <c r="M11" i="11"/>
  <c r="M12" i="11"/>
  <c r="M13" i="11"/>
  <c r="M15" i="11"/>
  <c r="M16" i="11"/>
  <c r="M17" i="11"/>
  <c r="M18" i="11"/>
  <c r="M19" i="11"/>
  <c r="M20" i="11"/>
  <c r="M3" i="11"/>
  <c r="J5" i="11"/>
  <c r="J4" i="11"/>
  <c r="J3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L5" i="16" l="1"/>
  <c r="L6" i="16"/>
  <c r="L14" i="16"/>
  <c r="L4" i="16"/>
  <c r="L11" i="16"/>
  <c r="L12" i="16"/>
  <c r="L10" i="16"/>
  <c r="L20" i="14"/>
  <c r="L18" i="14"/>
  <c r="L11" i="14"/>
  <c r="L3" i="14"/>
  <c r="L19" i="14"/>
  <c r="L7" i="14"/>
  <c r="L15" i="14"/>
  <c r="L8" i="14"/>
  <c r="L9" i="14"/>
  <c r="L6" i="14"/>
  <c r="L12" i="14"/>
  <c r="L13" i="14"/>
  <c r="L10" i="14"/>
  <c r="L16" i="14"/>
  <c r="L17" i="14"/>
  <c r="L14" i="14"/>
  <c r="B36" i="3" s="1"/>
  <c r="D47" i="3" s="1"/>
  <c r="L4" i="14"/>
  <c r="L5" i="14"/>
  <c r="F53" i="3"/>
  <c r="G53" i="3" s="1"/>
  <c r="N13" i="20"/>
  <c r="N14" i="20"/>
  <c r="N6" i="20"/>
  <c r="N17" i="20"/>
  <c r="N10" i="20"/>
  <c r="N12" i="20"/>
  <c r="N8" i="20"/>
  <c r="N9" i="20"/>
  <c r="N16" i="20"/>
  <c r="N3" i="20"/>
  <c r="N4" i="20"/>
  <c r="N7" i="20"/>
  <c r="N11" i="20"/>
  <c r="N5" i="20"/>
  <c r="N15" i="20"/>
  <c r="B37" i="3" s="1"/>
  <c r="D48" i="3" s="1"/>
  <c r="L11" i="17"/>
  <c r="L9" i="17"/>
  <c r="B38" i="3" s="1"/>
  <c r="D49" i="3" s="1"/>
  <c r="F49" i="3" s="1"/>
  <c r="L5" i="17"/>
  <c r="L3" i="17"/>
  <c r="L4" i="17"/>
  <c r="L10" i="17"/>
  <c r="L7" i="17"/>
  <c r="L8" i="17"/>
  <c r="L12" i="17"/>
  <c r="L6" i="17"/>
  <c r="N19" i="11"/>
  <c r="F50" i="3"/>
  <c r="E50" i="3"/>
  <c r="P8" i="11"/>
  <c r="P11" i="11"/>
  <c r="P7" i="11"/>
  <c r="E49" i="3"/>
  <c r="P4" i="11"/>
  <c r="P10" i="11"/>
  <c r="P6" i="11"/>
  <c r="P12" i="11"/>
  <c r="P13" i="11"/>
  <c r="P9" i="11"/>
  <c r="P5" i="11"/>
  <c r="E46" i="3"/>
  <c r="F46" i="3"/>
  <c r="L4" i="12"/>
  <c r="L5" i="12"/>
  <c r="L6" i="12"/>
  <c r="L10" i="12"/>
  <c r="L12" i="12"/>
  <c r="L11" i="12"/>
  <c r="L7" i="12"/>
  <c r="L8" i="12"/>
  <c r="L9" i="12"/>
  <c r="B40" i="3" s="1"/>
  <c r="D51" i="3" s="1"/>
  <c r="L3" i="12"/>
  <c r="L13" i="12"/>
  <c r="L14" i="12"/>
  <c r="L15" i="12"/>
  <c r="P15" i="11"/>
  <c r="N4" i="11"/>
  <c r="P3" i="11"/>
  <c r="N17" i="11"/>
  <c r="N18" i="11"/>
  <c r="N12" i="11"/>
  <c r="N16" i="11"/>
  <c r="B41" i="3" s="1"/>
  <c r="D52" i="3" s="1"/>
  <c r="E52" i="3" s="1"/>
  <c r="N11" i="11"/>
  <c r="N15" i="11"/>
  <c r="N10" i="11"/>
  <c r="N14" i="11"/>
  <c r="N9" i="11"/>
  <c r="N13" i="11"/>
  <c r="N8" i="11"/>
  <c r="N7" i="11"/>
  <c r="N6" i="11"/>
  <c r="N20" i="11"/>
  <c r="N5" i="11"/>
  <c r="N3" i="11"/>
  <c r="G50" i="3" l="1"/>
  <c r="F48" i="3"/>
  <c r="E48" i="3"/>
  <c r="E47" i="3"/>
  <c r="F47" i="3"/>
  <c r="G49" i="3"/>
  <c r="G46" i="3"/>
  <c r="F52" i="3"/>
  <c r="E51" i="3"/>
  <c r="F51" i="3"/>
  <c r="J15" i="3"/>
  <c r="J17" i="3" s="1"/>
  <c r="AG13" i="3" s="1"/>
  <c r="G47" i="3" l="1"/>
  <c r="G51" i="3"/>
  <c r="G48" i="3"/>
  <c r="G52" i="3"/>
  <c r="G15" i="3"/>
  <c r="F15" i="3"/>
  <c r="AF12" i="3" s="1"/>
  <c r="G17" i="3" l="1"/>
  <c r="AG1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I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after finishing the 10 mLh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1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  <author>Heredia, Shuyana</author>
  </authors>
  <commentList>
    <comment ref="I3" authorId="0" shapeId="0" xr:uid="{00000000-0006-0000-02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  <comment ref="I17" authorId="1" shapeId="0" xr:uid="{00000000-0006-0000-0200-000002000000}">
      <text>
        <r>
          <rPr>
            <b/>
            <sz val="9"/>
            <color indexed="81"/>
            <rFont val="Tahoma"/>
            <family val="2"/>
          </rPr>
          <t>Heredia, Shuyana: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3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4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5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J3" authorId="0" shapeId="0" xr:uid="{00000000-0006-0000-06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Heredia, Shuyana</author>
  </authors>
  <commentList>
    <comment ref="L15" authorId="0" shapeId="0" xr:uid="{00000000-0006-0000-0700-000001000000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Used from 12 mL/h</t>
        </r>
      </text>
    </comment>
    <comment ref="O15" authorId="0" shapeId="0" xr:uid="{00000000-0006-0000-0700-000002000000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Used from 1 mL/h</t>
        </r>
      </text>
    </comment>
    <comment ref="R15" authorId="0" shapeId="0" xr:uid="{C41A3967-17A6-794D-B505-B6DB60500D9B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Tingjun repeated the mother solution analysis due to the high RSD
</t>
        </r>
      </text>
    </comment>
    <comment ref="U15" authorId="0" shapeId="0" xr:uid="{C50C68FC-E12F-E146-9CDF-E0C390D5CD55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Tingjun repeated the mother solution analysis because it was lower than the first time to check the degradation of the solution overtime.
</t>
        </r>
      </text>
    </comment>
    <comment ref="X15" authorId="0" shapeId="0" xr:uid="{F4DE428A-1EBD-7B45-B636-D72F23D9C726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Tingjun repeated the mother solution analysis because it was lower than the first time to check the degradation of the solution overtime.
</t>
        </r>
      </text>
    </comment>
    <comment ref="AA15" authorId="0" shapeId="0" xr:uid="{EF73A2ED-8FD5-3146-BD92-8E5F25DFE453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Tingjun repeated the mother solution analysis because it was lower than the first time to check the degradation of the solution overtime.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B9" authorId="0" shapeId="0" xr:uid="{00000000-0006-0000-08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Mother solution</t>
        </r>
      </text>
    </comment>
  </commentList>
</comments>
</file>

<file path=xl/sharedStrings.xml><?xml version="1.0" encoding="utf-8"?>
<sst xmlns="http://schemas.openxmlformats.org/spreadsheetml/2006/main" count="2748" uniqueCount="220">
  <si>
    <t>Exp. N4</t>
  </si>
  <si>
    <t>F (mL/h)</t>
  </si>
  <si>
    <t>Cn</t>
  </si>
  <si>
    <t>t to eq.</t>
  </si>
  <si>
    <t>P</t>
  </si>
  <si>
    <t>σ</t>
  </si>
  <si>
    <t>-</t>
  </si>
  <si>
    <t>Exp. N5</t>
  </si>
  <si>
    <t xml:space="preserve">Mother solution </t>
  </si>
  <si>
    <t>sheet 8 mL/h 2</t>
  </si>
  <si>
    <t>sheet 1 mL/h</t>
  </si>
  <si>
    <t>Dilution</t>
  </si>
  <si>
    <r>
      <t>C</t>
    </r>
    <r>
      <rPr>
        <b/>
        <sz val="8"/>
        <color theme="1"/>
        <rFont val="Calibri"/>
        <family val="2"/>
        <scheme val="minor"/>
      </rPr>
      <t>out</t>
    </r>
    <r>
      <rPr>
        <b/>
        <sz val="11"/>
        <color theme="1"/>
        <rFont val="Calibri"/>
        <family val="2"/>
        <scheme val="minor"/>
      </rPr>
      <t xml:space="preserve"> (ug/L)</t>
    </r>
  </si>
  <si>
    <t>aver</t>
  </si>
  <si>
    <t>.500 ml in 50</t>
  </si>
  <si>
    <t>.250mL in 50</t>
  </si>
  <si>
    <t>.125mL in 50</t>
  </si>
  <si>
    <t>Report date</t>
  </si>
  <si>
    <t>Clientname</t>
  </si>
  <si>
    <t>SHER</t>
  </si>
  <si>
    <t>Projectnumber</t>
  </si>
  <si>
    <t>N006.01</t>
  </si>
  <si>
    <t>Projectname</t>
  </si>
  <si>
    <t>Sample date</t>
  </si>
  <si>
    <t>Sample description</t>
  </si>
  <si>
    <t>Matrix</t>
  </si>
  <si>
    <t>Water</t>
  </si>
  <si>
    <t>Sample ID</t>
  </si>
  <si>
    <t>Test</t>
  </si>
  <si>
    <t>Parameter</t>
  </si>
  <si>
    <t>Result</t>
  </si>
  <si>
    <t>Units</t>
  </si>
  <si>
    <t>Diclofenac</t>
  </si>
  <si>
    <t>µg/L</t>
  </si>
  <si>
    <r>
      <t>C</t>
    </r>
    <r>
      <rPr>
        <b/>
        <sz val="8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(ug/L)=</t>
    </r>
  </si>
  <si>
    <t>UV</t>
  </si>
  <si>
    <t>t (min)</t>
  </si>
  <si>
    <t>Off</t>
  </si>
  <si>
    <t>On</t>
  </si>
  <si>
    <t>t (h)</t>
  </si>
  <si>
    <t>t to eq. (h)</t>
  </si>
  <si>
    <t>t to eq. (min)</t>
  </si>
  <si>
    <t>sheet 6mLh</t>
  </si>
  <si>
    <t>DF 125</t>
  </si>
  <si>
    <t>Cn I</t>
  </si>
  <si>
    <t>Cn II</t>
  </si>
  <si>
    <t>Cn III</t>
  </si>
  <si>
    <t>W00031968001</t>
  </si>
  <si>
    <t>W00031968002</t>
  </si>
  <si>
    <t>W00031968003</t>
  </si>
  <si>
    <t>W00031968004</t>
  </si>
  <si>
    <t>W00031968005</t>
  </si>
  <si>
    <t>W00031968006</t>
  </si>
  <si>
    <t>W00031968007</t>
  </si>
  <si>
    <t>W00031968008</t>
  </si>
  <si>
    <t>W00031968009</t>
  </si>
  <si>
    <t>W00031968010</t>
  </si>
  <si>
    <t>W00031968011</t>
  </si>
  <si>
    <t>W00031968012</t>
  </si>
  <si>
    <t>W00031968013</t>
  </si>
  <si>
    <t>W00031968014</t>
  </si>
  <si>
    <t>W00031968015</t>
  </si>
  <si>
    <t>W00031968016</t>
  </si>
  <si>
    <t>W00031968017</t>
  </si>
  <si>
    <t>W00031968018</t>
  </si>
  <si>
    <t>W00031968019</t>
  </si>
  <si>
    <t>W00031968020</t>
  </si>
  <si>
    <t>W00031968021</t>
  </si>
  <si>
    <t>W00031968022</t>
  </si>
  <si>
    <t>W00031968023</t>
  </si>
  <si>
    <t>W00031968024</t>
  </si>
  <si>
    <t>W00031968025</t>
  </si>
  <si>
    <t>W00031968026</t>
  </si>
  <si>
    <t>W00031968027</t>
  </si>
  <si>
    <t>W00031968028</t>
  </si>
  <si>
    <t>W00031968029</t>
  </si>
  <si>
    <t>W00031968030</t>
  </si>
  <si>
    <t>AVR (ug/L)</t>
  </si>
  <si>
    <t>STD</t>
  </si>
  <si>
    <t>W00031977018</t>
  </si>
  <si>
    <t>W00031977017</t>
  </si>
  <si>
    <t>W00031977016</t>
  </si>
  <si>
    <t>W00031977015</t>
  </si>
  <si>
    <t>W00031977014</t>
  </si>
  <si>
    <t>W00031977013</t>
  </si>
  <si>
    <t>W00031977012</t>
  </si>
  <si>
    <t>W00031977011</t>
  </si>
  <si>
    <t>W00031977010</t>
  </si>
  <si>
    <t>W00031977009</t>
  </si>
  <si>
    <t>W00031977008</t>
  </si>
  <si>
    <t>W00031977007</t>
  </si>
  <si>
    <t>W00031977006</t>
  </si>
  <si>
    <t>W00031977005</t>
  </si>
  <si>
    <t>W00031977004</t>
  </si>
  <si>
    <t>W00031977003</t>
  </si>
  <si>
    <t>W00031977002</t>
  </si>
  <si>
    <t>W00031977001</t>
  </si>
  <si>
    <t>Exp. N6</t>
  </si>
  <si>
    <t>sheet 12 mLh</t>
  </si>
  <si>
    <t>pH value</t>
  </si>
  <si>
    <t>flow rate</t>
  </si>
  <si>
    <t>pH</t>
  </si>
  <si>
    <t>Avg.</t>
  </si>
  <si>
    <t>W00032036001</t>
  </si>
  <si>
    <t>W00032036002</t>
  </si>
  <si>
    <t>W00032036003</t>
  </si>
  <si>
    <t>W00032036004</t>
  </si>
  <si>
    <t>W00032036005</t>
  </si>
  <si>
    <t>W00032036006</t>
  </si>
  <si>
    <t>W00032036007</t>
  </si>
  <si>
    <t>W00032036008</t>
  </si>
  <si>
    <t>W00032036009</t>
  </si>
  <si>
    <t>W00032036010</t>
  </si>
  <si>
    <t>W00032036011</t>
  </si>
  <si>
    <t>W00032036012</t>
  </si>
  <si>
    <t>W00032036013</t>
  </si>
  <si>
    <t>W00032036014</t>
  </si>
  <si>
    <t>W00032036015</t>
  </si>
  <si>
    <t>W00032036016</t>
  </si>
  <si>
    <t>W00032036017</t>
  </si>
  <si>
    <t>W00032036018</t>
  </si>
  <si>
    <t>W00032036019</t>
  </si>
  <si>
    <t>W00032036020</t>
  </si>
  <si>
    <t>W00032036021</t>
  </si>
  <si>
    <t>W00032036022</t>
  </si>
  <si>
    <t>W00032036023</t>
  </si>
  <si>
    <t>W00032036024</t>
  </si>
  <si>
    <t>W00032036025</t>
  </si>
  <si>
    <t>W00032036026</t>
  </si>
  <si>
    <t>W00032036027</t>
  </si>
  <si>
    <t>W00032036028</t>
  </si>
  <si>
    <t>W00032036029</t>
  </si>
  <si>
    <t>W00032036030</t>
  </si>
  <si>
    <t>W00032036031</t>
  </si>
  <si>
    <t>W00032036032</t>
  </si>
  <si>
    <t>W00032022031</t>
  </si>
  <si>
    <t>W00032022030</t>
  </si>
  <si>
    <t>W00032022029</t>
  </si>
  <si>
    <t>W00032022028</t>
  </si>
  <si>
    <t>W00032022027</t>
  </si>
  <si>
    <t>W00032022026</t>
  </si>
  <si>
    <t>W00032022025</t>
  </si>
  <si>
    <t>W00032022024</t>
  </si>
  <si>
    <t>W00032022023</t>
  </si>
  <si>
    <t>W00032022022</t>
  </si>
  <si>
    <t>W00032022021</t>
  </si>
  <si>
    <t>W00032022020</t>
  </si>
  <si>
    <t>W00032022019</t>
  </si>
  <si>
    <t>W00032022018</t>
  </si>
  <si>
    <t>W00032022017</t>
  </si>
  <si>
    <t>W00032022016</t>
  </si>
  <si>
    <t>W00032022015</t>
  </si>
  <si>
    <t>W00032022014</t>
  </si>
  <si>
    <t>W00032022013</t>
  </si>
  <si>
    <t>W00032022012</t>
  </si>
  <si>
    <t>W00032022011</t>
  </si>
  <si>
    <t>W00032022010</t>
  </si>
  <si>
    <t>W00032022009</t>
  </si>
  <si>
    <t>W00032022008</t>
  </si>
  <si>
    <t>W00032022007</t>
  </si>
  <si>
    <t>W00032022006</t>
  </si>
  <si>
    <t>W00032022005</t>
  </si>
  <si>
    <t>W00032022004</t>
  </si>
  <si>
    <t>W00032022003</t>
  </si>
  <si>
    <t>W00032022002</t>
  </si>
  <si>
    <t>W00032022001</t>
  </si>
  <si>
    <t>W00032059001</t>
  </si>
  <si>
    <t>W00032059002</t>
  </si>
  <si>
    <t>W00032059003</t>
  </si>
  <si>
    <t>W00032059004</t>
  </si>
  <si>
    <t>W00032059005</t>
  </si>
  <si>
    <t>W00032059006</t>
  </si>
  <si>
    <t>W00032059007</t>
  </si>
  <si>
    <t>W00032059008</t>
  </si>
  <si>
    <t>W00032059009</t>
  </si>
  <si>
    <t>W00032059010</t>
  </si>
  <si>
    <t>W00032059011</t>
  </si>
  <si>
    <t>W00032059012</t>
  </si>
  <si>
    <t>W00032059013</t>
  </si>
  <si>
    <t>W00032059014</t>
  </si>
  <si>
    <t>W00032059015</t>
  </si>
  <si>
    <t>W00032059016</t>
  </si>
  <si>
    <t>W00032059017</t>
  </si>
  <si>
    <t>W00032059018</t>
  </si>
  <si>
    <t>W00032059019</t>
  </si>
  <si>
    <t>W00032059020</t>
  </si>
  <si>
    <t>W00032059021</t>
  </si>
  <si>
    <t>W00032059022</t>
  </si>
  <si>
    <t>W00032059023</t>
  </si>
  <si>
    <t>sheet 6 mLh</t>
  </si>
  <si>
    <t>RSD</t>
  </si>
  <si>
    <t>W00032088007</t>
  </si>
  <si>
    <t>W00032088006</t>
  </si>
  <si>
    <t>W00032088005</t>
  </si>
  <si>
    <t>W00032088004</t>
  </si>
  <si>
    <t>W00032088003</t>
  </si>
  <si>
    <t>W00032088002</t>
  </si>
  <si>
    <t>W00032088001</t>
  </si>
  <si>
    <t>W00032130003</t>
  </si>
  <si>
    <t>W00032130002</t>
  </si>
  <si>
    <t>W00032130001</t>
  </si>
  <si>
    <t>mother sol.</t>
  </si>
  <si>
    <t>k=</t>
  </si>
  <si>
    <t>Da=</t>
  </si>
  <si>
    <t>min</t>
  </si>
  <si>
    <t>max</t>
  </si>
  <si>
    <t>Cn AVR</t>
  </si>
  <si>
    <t>W00032198001</t>
  </si>
  <si>
    <t>W00032198002</t>
  </si>
  <si>
    <t>W00032365002</t>
  </si>
  <si>
    <t>W00032365001</t>
  </si>
  <si>
    <t>DCF sol</t>
  </si>
  <si>
    <t>Day</t>
  </si>
  <si>
    <t>C</t>
  </si>
  <si>
    <t>Date</t>
  </si>
  <si>
    <t>RDS</t>
  </si>
  <si>
    <t>W00032473001</t>
  </si>
  <si>
    <t>W00032473002</t>
  </si>
  <si>
    <t>AVG</t>
  </si>
  <si>
    <t>V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</si>
</sst>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4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1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1" fillId="0" borderId="5" xfId="0" applyFont="1" applyBorder="1"/>
    <xf numFmtId="0" fontId="1" fillId="0" borderId="4" xfId="0" applyFont="1" applyBorder="1"/>
    <xf numFmtId="0" fontId="0" fillId="0" borderId="0" xfId="0" applyBorder="1"/>
    <xf numFmtId="1" fontId="6" fillId="0" borderId="5" xfId="0" applyNumberFormat="1" applyFont="1" applyBorder="1"/>
    <xf numFmtId="1" fontId="0" fillId="2" borderId="0" xfId="0" applyNumberForma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0" fillId="0" borderId="5" xfId="1" applyFont="1" applyBorder="1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1" fillId="0" borderId="0" xfId="0" applyFont="1" applyAlignment="1">
      <alignment horizontal="right"/>
    </xf>
    <xf numFmtId="0" fontId="0" fillId="0" borderId="9" xfId="0" applyBorder="1"/>
    <xf numFmtId="1" fontId="0" fillId="0" borderId="9" xfId="0" applyNumberFormat="1" applyBorder="1"/>
    <xf numFmtId="1" fontId="0" fillId="0" borderId="0" xfId="0" applyNumberFormat="1" applyBorder="1"/>
    <xf numFmtId="2" fontId="0" fillId="0" borderId="0" xfId="0" applyNumberFormat="1" applyBorder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5" xfId="1" applyNumberFormat="1" applyFont="1" applyBorder="1"/>
    <xf numFmtId="1" fontId="3" fillId="2" borderId="0" xfId="0" applyNumberFormat="1" applyFont="1" applyFill="1" applyBorder="1"/>
    <xf numFmtId="1" fontId="0" fillId="0" borderId="5" xfId="0" applyNumberFormat="1" applyBorder="1"/>
    <xf numFmtId="165" fontId="0" fillId="0" borderId="0" xfId="0" applyNumberFormat="1" applyBorder="1"/>
    <xf numFmtId="9" fontId="0" fillId="0" borderId="0" xfId="1" applyFont="1"/>
    <xf numFmtId="0" fontId="2" fillId="0" borderId="0" xfId="0" applyFont="1" applyBorder="1"/>
    <xf numFmtId="2" fontId="0" fillId="0" borderId="0" xfId="0" applyNumberFormat="1" applyFill="1" applyBorder="1"/>
    <xf numFmtId="0" fontId="0" fillId="0" borderId="0" xfId="0" applyFill="1" applyBorder="1"/>
    <xf numFmtId="164" fontId="0" fillId="0" borderId="0" xfId="0" applyNumberFormat="1" applyFill="1" applyBorder="1"/>
    <xf numFmtId="164" fontId="3" fillId="0" borderId="0" xfId="0" applyNumberFormat="1" applyFont="1" applyFill="1" applyBorder="1"/>
    <xf numFmtId="0" fontId="0" fillId="4" borderId="12" xfId="0" applyFill="1" applyBorder="1"/>
    <xf numFmtId="0" fontId="0" fillId="0" borderId="13" xfId="0" applyBorder="1"/>
    <xf numFmtId="0" fontId="0" fillId="0" borderId="14" xfId="0" applyBorder="1"/>
    <xf numFmtId="0" fontId="1" fillId="0" borderId="15" xfId="0" applyFont="1" applyBorder="1"/>
    <xf numFmtId="0" fontId="1" fillId="0" borderId="16" xfId="0" applyFont="1" applyBorder="1"/>
    <xf numFmtId="0" fontId="0" fillId="0" borderId="15" xfId="0" applyBorder="1"/>
    <xf numFmtId="1" fontId="0" fillId="0" borderId="16" xfId="0" applyNumberFormat="1" applyFill="1" applyBorder="1"/>
    <xf numFmtId="0" fontId="0" fillId="0" borderId="17" xfId="0" applyBorder="1"/>
    <xf numFmtId="2" fontId="0" fillId="0" borderId="18" xfId="0" applyNumberFormat="1" applyFill="1" applyBorder="1"/>
    <xf numFmtId="0" fontId="0" fillId="0" borderId="18" xfId="0" applyFill="1" applyBorder="1"/>
    <xf numFmtId="164" fontId="0" fillId="0" borderId="18" xfId="0" applyNumberFormat="1" applyFill="1" applyBorder="1"/>
    <xf numFmtId="1" fontId="0" fillId="0" borderId="19" xfId="0" applyNumberFormat="1" applyFill="1" applyBorder="1"/>
    <xf numFmtId="0" fontId="0" fillId="3" borderId="12" xfId="0" applyFill="1" applyBorder="1"/>
    <xf numFmtId="2" fontId="3" fillId="0" borderId="0" xfId="0" applyNumberFormat="1" applyFont="1" applyBorder="1"/>
    <xf numFmtId="164" fontId="3" fillId="0" borderId="0" xfId="0" applyNumberFormat="1" applyFont="1" applyBorder="1"/>
    <xf numFmtId="165" fontId="0" fillId="0" borderId="16" xfId="0" applyNumberFormat="1" applyBorder="1"/>
    <xf numFmtId="164" fontId="0" fillId="0" borderId="0" xfId="0" applyNumberFormat="1" applyBorder="1"/>
    <xf numFmtId="0" fontId="0" fillId="0" borderId="18" xfId="0" applyBorder="1"/>
    <xf numFmtId="2" fontId="0" fillId="0" borderId="18" xfId="0" applyNumberFormat="1" applyBorder="1"/>
    <xf numFmtId="1" fontId="0" fillId="0" borderId="18" xfId="0" applyNumberFormat="1" applyBorder="1"/>
    <xf numFmtId="164" fontId="0" fillId="0" borderId="18" xfId="0" applyNumberFormat="1" applyBorder="1"/>
    <xf numFmtId="165" fontId="0" fillId="0" borderId="19" xfId="0" applyNumberFormat="1" applyBorder="1"/>
    <xf numFmtId="0" fontId="1" fillId="0" borderId="13" xfId="0" applyFont="1" applyBorder="1"/>
    <xf numFmtId="0" fontId="1" fillId="0" borderId="14" xfId="0" applyFont="1" applyBorder="1"/>
    <xf numFmtId="164" fontId="0" fillId="0" borderId="16" xfId="0" applyNumberFormat="1" applyBorder="1"/>
    <xf numFmtId="164" fontId="0" fillId="0" borderId="19" xfId="0" applyNumberFormat="1" applyBorder="1"/>
    <xf numFmtId="0" fontId="1" fillId="0" borderId="12" xfId="0" applyFont="1" applyBorder="1"/>
    <xf numFmtId="164" fontId="0" fillId="0" borderId="0" xfId="0" applyNumberFormat="1"/>
    <xf numFmtId="0" fontId="0" fillId="0" borderId="7" xfId="0" applyBorder="1" applyAlignment="1">
      <alignment horizontal="center" vertical="center"/>
    </xf>
    <xf numFmtId="165" fontId="0" fillId="0" borderId="7" xfId="0" applyNumberFormat="1" applyBorder="1"/>
    <xf numFmtId="2" fontId="0" fillId="0" borderId="7" xfId="0" applyNumberFormat="1" applyBorder="1"/>
    <xf numFmtId="9" fontId="0" fillId="0" borderId="7" xfId="1" applyFont="1" applyBorder="1"/>
    <xf numFmtId="14" fontId="0" fillId="0" borderId="0" xfId="0" applyNumberFormat="1"/>
    <xf numFmtId="0" fontId="1" fillId="0" borderId="10" xfId="0" applyFont="1" applyBorder="1"/>
    <xf numFmtId="0" fontId="1" fillId="0" borderId="9" xfId="0" applyFont="1" applyBorder="1"/>
    <xf numFmtId="0" fontId="1" fillId="0" borderId="11" xfId="0" applyFont="1" applyBorder="1"/>
    <xf numFmtId="165" fontId="0" fillId="0" borderId="5" xfId="0" applyNumberFormat="1" applyBorder="1"/>
    <xf numFmtId="165" fontId="0" fillId="2" borderId="0" xfId="0" applyNumberFormat="1" applyFill="1" applyBorder="1"/>
    <xf numFmtId="0" fontId="0" fillId="0" borderId="0" xfId="0" applyNumberFormat="1"/>
    <xf numFmtId="0" fontId="0" fillId="5" borderId="0" xfId="0" applyFill="1"/>
    <xf numFmtId="0" fontId="0" fillId="5" borderId="0" xfId="0" applyNumberFormat="1" applyFill="1"/>
    <xf numFmtId="0" fontId="0" fillId="5" borderId="0" xfId="0" applyFill="1" applyAlignment="1">
      <alignment horizontal="center"/>
    </xf>
    <xf numFmtId="0" fontId="1" fillId="5" borderId="0" xfId="2" applyFont="1" applyFill="1"/>
    <xf numFmtId="164" fontId="0" fillId="6" borderId="0" xfId="0" applyNumberFormat="1" applyFill="1"/>
    <xf numFmtId="164" fontId="0" fillId="7" borderId="0" xfId="0" applyNumberFormat="1" applyFill="1"/>
    <xf numFmtId="166" fontId="0" fillId="0" borderId="0" xfId="1" applyNumberFormat="1" applyFont="1"/>
    <xf numFmtId="1" fontId="0" fillId="0" borderId="7" xfId="0" applyNumberFormat="1" applyBorder="1"/>
    <xf numFmtId="166" fontId="0" fillId="0" borderId="7" xfId="1" applyNumberFormat="1" applyFont="1" applyBorder="1"/>
    <xf numFmtId="0" fontId="0" fillId="0" borderId="0" xfId="0" applyAlignment="1">
      <alignment horizontal="center"/>
    </xf>
    <xf numFmtId="166" fontId="6" fillId="0" borderId="5" xfId="1" applyNumberFormat="1" applyFont="1" applyBorder="1"/>
    <xf numFmtId="166" fontId="0" fillId="0" borderId="0" xfId="1" applyNumberFormat="1" applyFont="1" applyBorder="1"/>
    <xf numFmtId="11" fontId="0" fillId="0" borderId="0" xfId="0" applyNumberFormat="1"/>
    <xf numFmtId="166" fontId="0" fillId="0" borderId="0" xfId="0" applyNumberFormat="1"/>
    <xf numFmtId="9" fontId="0" fillId="0" borderId="0" xfId="0" applyNumberFormat="1"/>
    <xf numFmtId="164" fontId="0" fillId="8" borderId="0" xfId="0" applyNumberFormat="1" applyFill="1"/>
    <xf numFmtId="2" fontId="0" fillId="8" borderId="0" xfId="0" applyNumberFormat="1" applyFill="1"/>
    <xf numFmtId="164" fontId="0" fillId="0" borderId="0" xfId="0" applyNumberFormat="1" applyFont="1" applyFill="1" applyBorder="1"/>
    <xf numFmtId="2" fontId="0" fillId="0" borderId="0" xfId="0" applyNumberFormat="1" applyFill="1"/>
    <xf numFmtId="164" fontId="0" fillId="4" borderId="0" xfId="0" applyNumberFormat="1" applyFill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5" borderId="0" xfId="0" applyFill="1" applyAlignment="1">
      <alignment horizontal="center"/>
    </xf>
  </cellXfs>
  <cellStyles count="3">
    <cellStyle name="Normal" xfId="0" builtinId="0"/>
    <cellStyle name="Normal 2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'12 mLh'!$J$3:$J$7</c:f>
              <c:numCache>
                <c:formatCode>0.0</c:formatCode>
                <c:ptCount val="5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3.5</c:v>
                </c:pt>
                <c:pt idx="4">
                  <c:v>4</c:v>
                </c:pt>
              </c:numCache>
            </c:numRef>
          </c:xVal>
          <c:yVal>
            <c:numRef>
              <c:f>'12 mLh'!$N$3:$N$7</c:f>
              <c:numCache>
                <c:formatCode>0.00</c:formatCode>
                <c:ptCount val="5"/>
                <c:pt idx="0">
                  <c:v>0.9893617021276595</c:v>
                </c:pt>
                <c:pt idx="1">
                  <c:v>0.9861702127659574</c:v>
                </c:pt>
                <c:pt idx="2">
                  <c:v>0.9861702127659574</c:v>
                </c:pt>
                <c:pt idx="3">
                  <c:v>0.99574468085106382</c:v>
                </c:pt>
                <c:pt idx="4">
                  <c:v>0.99893617021276593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67-4AFD-A4F0-124741AC0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mlh'!$J$3:$J$7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'4 mlh'!$N$3:$N$7</c:f>
              <c:numCache>
                <c:formatCode>0.00</c:formatCode>
                <c:ptCount val="5"/>
                <c:pt idx="0">
                  <c:v>1.0372340425531914</c:v>
                </c:pt>
                <c:pt idx="1">
                  <c:v>0.95744680851063824</c:v>
                </c:pt>
                <c:pt idx="2">
                  <c:v>0.97659574468085097</c:v>
                </c:pt>
                <c:pt idx="3">
                  <c:v>0.97659574468085097</c:v>
                </c:pt>
                <c:pt idx="4">
                  <c:v>0.9861702127659574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48-402B-A623-C84A9696B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- 2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mlh'!$J$8:$J$17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</c:numCache>
            </c:numRef>
          </c:xVal>
          <c:yVal>
            <c:numRef>
              <c:f>'4 mlh'!$N$8:$N$17</c:f>
              <c:numCache>
                <c:formatCode>0.00</c:formatCode>
                <c:ptCount val="10"/>
                <c:pt idx="0">
                  <c:v>0.97021276595744677</c:v>
                </c:pt>
                <c:pt idx="1">
                  <c:v>0.94468085106382971</c:v>
                </c:pt>
                <c:pt idx="2">
                  <c:v>0.22978723404255319</c:v>
                </c:pt>
                <c:pt idx="3">
                  <c:v>0.23872340425531913</c:v>
                </c:pt>
                <c:pt idx="4">
                  <c:v>0.21095744680851064</c:v>
                </c:pt>
                <c:pt idx="5">
                  <c:v>0.20712765957446808</c:v>
                </c:pt>
                <c:pt idx="6">
                  <c:v>0.20202127659574468</c:v>
                </c:pt>
                <c:pt idx="7" formatCode="0.000">
                  <c:v>0.19468085106382979</c:v>
                </c:pt>
                <c:pt idx="8">
                  <c:v>0.19659574468085106</c:v>
                </c:pt>
                <c:pt idx="9">
                  <c:v>0.19276595744680849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8F-417E-B4DB-95516E418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7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mLh'!$J$3:$J$5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'6 mLh'!$L$3:$L$5</c:f>
              <c:numCache>
                <c:formatCode>0.00</c:formatCode>
                <c:ptCount val="3"/>
                <c:pt idx="0">
                  <c:v>0.97021276595744677</c:v>
                </c:pt>
                <c:pt idx="1">
                  <c:v>1.0851063829787233</c:v>
                </c:pt>
                <c:pt idx="2">
                  <c:v>1.053191489361702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9B-4184-8780-5171C3FF3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- 2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mLh'!$J$6:$J$12</c:f>
              <c:numCache>
                <c:formatCode>0.0</c:formatCode>
                <c:ptCount val="7"/>
                <c:pt idx="0">
                  <c:v>0</c:v>
                </c:pt>
                <c:pt idx="1">
                  <c:v>8.3333333333333329E-2</c:v>
                </c:pt>
                <c:pt idx="2">
                  <c:v>0.5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xVal>
          <c:yVal>
            <c:numRef>
              <c:f>'6 mLh'!$L$6:$L$12</c:f>
              <c:numCache>
                <c:formatCode>0.00</c:formatCode>
                <c:ptCount val="7"/>
                <c:pt idx="0">
                  <c:v>1.1170212765957446</c:v>
                </c:pt>
                <c:pt idx="1">
                  <c:v>0.69574468085106378</c:v>
                </c:pt>
                <c:pt idx="2">
                  <c:v>0.30765957446808512</c:v>
                </c:pt>
                <c:pt idx="3">
                  <c:v>0.28659574468085103</c:v>
                </c:pt>
                <c:pt idx="4">
                  <c:v>0.28531914893617022</c:v>
                </c:pt>
                <c:pt idx="5">
                  <c:v>0.27957446808510639</c:v>
                </c:pt>
                <c:pt idx="6">
                  <c:v>0.29744680851063826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1B-42DB-AF50-A6D5B3C71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mLh'!$K$3:$K$9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xVal>
          <c:yVal>
            <c:numRef>
              <c:f>'1 mLh'!$M$3:$M$9</c:f>
              <c:numCache>
                <c:formatCode>0.00</c:formatCode>
                <c:ptCount val="7"/>
                <c:pt idx="0">
                  <c:v>0.25958549222797928</c:v>
                </c:pt>
                <c:pt idx="1">
                  <c:v>0.88082901554404147</c:v>
                </c:pt>
                <c:pt idx="2">
                  <c:v>0.89637305699481862</c:v>
                </c:pt>
                <c:pt idx="3">
                  <c:v>0.94818652849740936</c:v>
                </c:pt>
                <c:pt idx="4">
                  <c:v>0.95336787564766834</c:v>
                </c:pt>
                <c:pt idx="5">
                  <c:v>0.96373056994818651</c:v>
                </c:pt>
                <c:pt idx="6">
                  <c:v>0.97409326424870468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87-40FD-A3D0-CFCB26CAC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- 1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mLh'!$K$10:$K$12</c:f>
              <c:numCache>
                <c:formatCode>0.0</c:formatCode>
                <c:ptCount val="3"/>
                <c:pt idx="0">
                  <c:v>0</c:v>
                </c:pt>
                <c:pt idx="1">
                  <c:v>15.5</c:v>
                </c:pt>
                <c:pt idx="2">
                  <c:v>16.5</c:v>
                </c:pt>
              </c:numCache>
            </c:numRef>
          </c:xVal>
          <c:yVal>
            <c:numRef>
              <c:f>'1 mLh'!$M$10:$M$12</c:f>
              <c:numCache>
                <c:formatCode>0.00</c:formatCode>
                <c:ptCount val="3"/>
                <c:pt idx="0">
                  <c:v>0.91709844559585496</c:v>
                </c:pt>
                <c:pt idx="1">
                  <c:v>9.9481865284974089E-2</c:v>
                </c:pt>
                <c:pt idx="2">
                  <c:v>9.2746113989637308E-2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B3-4DA5-9A27-FF49DFEDC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- 13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'13 mLh'!$J$3:$J$9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0.16666666666666666</c:v>
                </c:pt>
                <c:pt idx="3">
                  <c:v>0.33333333333333331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</c:numCache>
            </c:numRef>
          </c:xVal>
          <c:yVal>
            <c:numRef>
              <c:f>'13 mLh'!$L$3:$L$9</c:f>
              <c:numCache>
                <c:formatCode>0.00</c:formatCode>
                <c:ptCount val="7"/>
                <c:pt idx="0">
                  <c:v>8.4974093264248707E-2</c:v>
                </c:pt>
                <c:pt idx="1">
                  <c:v>0.14300518134715026</c:v>
                </c:pt>
                <c:pt idx="2">
                  <c:v>0.23264248704663212</c:v>
                </c:pt>
                <c:pt idx="3">
                  <c:v>0.27357512953367874</c:v>
                </c:pt>
                <c:pt idx="4" formatCode="0.000">
                  <c:v>0.30466321243523314</c:v>
                </c:pt>
                <c:pt idx="5" formatCode="0.000">
                  <c:v>0.30725388601036269</c:v>
                </c:pt>
                <c:pt idx="6" formatCode="0.000">
                  <c:v>0.31243523316062177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3-1B45-9DF4-766C57377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Exp. 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Exp. 3'!$A$3:$A$4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xVal>
          <c:yVal>
            <c:numRef>
              <c:f>'Summary Exp. 3'!$B$3:$B$4</c:f>
              <c:numCache>
                <c:formatCode>0.00</c:formatCode>
                <c:ptCount val="2"/>
                <c:pt idx="0">
                  <c:v>0.24928909952606634</c:v>
                </c:pt>
                <c:pt idx="1">
                  <c:v>0.27440758293838863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1F-6648-BD8C-CD76BA6E0B69}"/>
            </c:ext>
          </c:extLst>
        </c:ser>
        <c:ser>
          <c:idx val="0"/>
          <c:order val="1"/>
          <c:tx>
            <c:v>Exp.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Exp. 3'!$A$3:$A$8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xVal>
          <c:yVal>
            <c:numRef>
              <c:f>'Summary Exp. 3'!$F$3:$F$8</c:f>
              <c:numCache>
                <c:formatCode>0.000</c:formatCode>
                <c:ptCount val="6"/>
                <c:pt idx="0">
                  <c:v>0.31563981042654027</c:v>
                </c:pt>
                <c:pt idx="1">
                  <c:v>0.30053003533568906</c:v>
                </c:pt>
                <c:pt idx="2">
                  <c:v>0.28303886925795052</c:v>
                </c:pt>
                <c:pt idx="3">
                  <c:v>0.23162544169611307</c:v>
                </c:pt>
                <c:pt idx="4">
                  <c:v>0.11554770318021201</c:v>
                </c:pt>
                <c:pt idx="5">
                  <c:v>7.3144876325088343E-2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1F-6648-BD8C-CD76BA6E0B69}"/>
            </c:ext>
          </c:extLst>
        </c:ser>
        <c:ser>
          <c:idx val="1"/>
          <c:order val="2"/>
          <c:tx>
            <c:v>Exp.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Exp. 3'!$A$23:$A$30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</c:numCache>
            </c:numRef>
          </c:xVal>
          <c:yVal>
            <c:numRef>
              <c:f>'Summary Exp. 3'!$B$23:$B$30</c:f>
              <c:numCache>
                <c:formatCode>0.00</c:formatCode>
                <c:ptCount val="8"/>
                <c:pt idx="0">
                  <c:v>7.4873524451939288E-2</c:v>
                </c:pt>
                <c:pt idx="1">
                  <c:v>0.15430016863406407</c:v>
                </c:pt>
                <c:pt idx="2">
                  <c:v>0.21625441696113074</c:v>
                </c:pt>
                <c:pt idx="3">
                  <c:v>0.30212014134275617</c:v>
                </c:pt>
                <c:pt idx="4">
                  <c:v>0.33922261484098937</c:v>
                </c:pt>
                <c:pt idx="5">
                  <c:v>0.31113074204946994</c:v>
                </c:pt>
                <c:pt idx="6">
                  <c:v>0.36784452296819786</c:v>
                </c:pt>
                <c:pt idx="7">
                  <c:v>0.32124789207419896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1F-6648-BD8C-CD76BA6E0B69}"/>
            </c:ext>
          </c:extLst>
        </c:ser>
        <c:ser>
          <c:idx val="3"/>
          <c:order val="3"/>
          <c:tx>
            <c:v>Exp.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Exp. 3'!$A$35:$A$41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'Summary Exp. 3'!$B$35:$B$41</c:f>
              <c:numCache>
                <c:formatCode>0.000</c:formatCode>
                <c:ptCount val="7"/>
                <c:pt idx="0">
                  <c:v>9.2746113989637308E-2</c:v>
                </c:pt>
                <c:pt idx="1">
                  <c:v>0.13914893617021276</c:v>
                </c:pt>
                <c:pt idx="2">
                  <c:v>0.19468085106382979</c:v>
                </c:pt>
                <c:pt idx="3">
                  <c:v>0.28659574468085103</c:v>
                </c:pt>
                <c:pt idx="4">
                  <c:v>0.29808510638297869</c:v>
                </c:pt>
                <c:pt idx="5">
                  <c:v>0.33127659574468082</c:v>
                </c:pt>
                <c:pt idx="6">
                  <c:v>0.32425531914893613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6F-B245-B030-83E4B7EBD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649823"/>
        <c:axId val="181950543"/>
      </c:scatterChart>
      <c:valAx>
        <c:axId val="341649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50543"/>
        <c:crosses val="autoZero"/>
        <c:crossBetween val="midCat"/>
      </c:valAx>
      <c:valAx>
        <c:axId val="18195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649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Exp. 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Exp. 3'!$A$3:$A$4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xVal>
          <c:yVal>
            <c:numRef>
              <c:f>'Summary Exp. 3'!$D$3:$D$4</c:f>
              <c:numCache>
                <c:formatCode>0.00</c:formatCode>
                <c:ptCount val="2"/>
                <c:pt idx="0">
                  <c:v>4.1689214294763435</c:v>
                </c:pt>
                <c:pt idx="1">
                  <c:v>3.4888780697928063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AF-8C4E-883A-2AE2609A01EA}"/>
            </c:ext>
          </c:extLst>
        </c:ser>
        <c:ser>
          <c:idx val="0"/>
          <c:order val="1"/>
          <c:tx>
            <c:v>Exp.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Exp. 3'!$A$3:$A$8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xVal>
          <c:yVal>
            <c:numRef>
              <c:f>'Summary Exp. 3'!$H$3:$H$8</c:f>
              <c:numCache>
                <c:formatCode>0.00</c:formatCode>
                <c:ptCount val="6"/>
                <c:pt idx="0">
                  <c:v>4.2578885939393958</c:v>
                </c:pt>
                <c:pt idx="1">
                  <c:v>3.4223509408926489</c:v>
                </c:pt>
                <c:pt idx="2">
                  <c:v>2.5560990600839419</c:v>
                </c:pt>
                <c:pt idx="3">
                  <c:v>1.7188920372000882</c:v>
                </c:pt>
                <c:pt idx="4">
                  <c:v>0.86189694462227628</c:v>
                </c:pt>
                <c:pt idx="5">
                  <c:v>0.43244839285375702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AF-8C4E-883A-2AE2609A01EA}"/>
            </c:ext>
          </c:extLst>
        </c:ser>
        <c:ser>
          <c:idx val="1"/>
          <c:order val="2"/>
          <c:tx>
            <c:v>Exp.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Exp. 3'!$A$23:$A$30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</c:numCache>
            </c:numRef>
          </c:xVal>
          <c:yVal>
            <c:numRef>
              <c:f>'Summary Exp. 3'!$D$23:$D$30</c:f>
              <c:numCache>
                <c:formatCode>0.00</c:formatCode>
                <c:ptCount val="8"/>
                <c:pt idx="0">
                  <c:v>0.4386170374465545</c:v>
                </c:pt>
                <c:pt idx="1">
                  <c:v>0.87546289575289638</c:v>
                </c:pt>
                <c:pt idx="2">
                  <c:v>1.7577291377360129</c:v>
                </c:pt>
                <c:pt idx="3">
                  <c:v>2.6202889615198752</c:v>
                </c:pt>
                <c:pt idx="4">
                  <c:v>3.4881960184796381</c:v>
                </c:pt>
                <c:pt idx="5">
                  <c:v>4.3789546942839994</c:v>
                </c:pt>
                <c:pt idx="6">
                  <c:v>5.2049576441186209</c:v>
                </c:pt>
                <c:pt idx="7">
                  <c:v>5.7408436417556379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AF-8C4E-883A-2AE2609A01EA}"/>
            </c:ext>
          </c:extLst>
        </c:ser>
        <c:ser>
          <c:idx val="3"/>
          <c:order val="3"/>
          <c:tx>
            <c:v>Exp.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Exp. 3'!$A$35:$A$42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</c:numCache>
            </c:numRef>
          </c:xVal>
          <c:yVal>
            <c:numRef>
              <c:f>'Summary Exp. 3'!$D$35:$D$42</c:f>
              <c:numCache>
                <c:formatCode>0.00</c:formatCode>
                <c:ptCount val="8"/>
                <c:pt idx="0">
                  <c:v>0.43691732586162246</c:v>
                </c:pt>
                <c:pt idx="1">
                  <c:v>0.87131502474757427</c:v>
                </c:pt>
                <c:pt idx="2">
                  <c:v>1.7269945715985731</c:v>
                </c:pt>
                <c:pt idx="3">
                  <c:v>2.5681410551330841</c:v>
                </c:pt>
                <c:pt idx="4">
                  <c:v>3.4113781551094928</c:v>
                </c:pt>
                <c:pt idx="5">
                  <c:v>4.2214802423324533</c:v>
                </c:pt>
                <c:pt idx="6">
                  <c:v>4.9444051286654735</c:v>
                </c:pt>
                <c:pt idx="7">
                  <c:v>5.5915712073976147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D9-4601-A1FC-5E8A489AD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649823"/>
        <c:axId val="181950543"/>
      </c:scatterChart>
      <c:valAx>
        <c:axId val="341649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50543"/>
        <c:crosses val="autoZero"/>
        <c:crossBetween val="midCat"/>
      </c:valAx>
      <c:valAx>
        <c:axId val="18195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P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649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mLh'!$I$7:$I$15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mLh'!$L$7:$L$15</c:f>
              <c:numCache>
                <c:formatCode>0.00</c:formatCode>
                <c:ptCount val="9"/>
                <c:pt idx="0">
                  <c:v>1.0404255319148936</c:v>
                </c:pt>
                <c:pt idx="1">
                  <c:v>0.34404255319148935</c:v>
                </c:pt>
                <c:pt idx="2" formatCode="0.000">
                  <c:v>0.33127659574468082</c:v>
                </c:pt>
                <c:pt idx="3">
                  <c:v>0.33319148936170212</c:v>
                </c:pt>
                <c:pt idx="4">
                  <c:v>0.34276595744680849</c:v>
                </c:pt>
                <c:pt idx="5">
                  <c:v>0.33191489361702126</c:v>
                </c:pt>
                <c:pt idx="6">
                  <c:v>0.33574468085106379</c:v>
                </c:pt>
                <c:pt idx="7">
                  <c:v>0.33319148936170212</c:v>
                </c:pt>
                <c:pt idx="8">
                  <c:v>0.34148936170212763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DD-DF45-96C1-044679519451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'8 mLh'!$I$6:$I$17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267</c:v>
                </c:pt>
                <c:pt idx="10">
                  <c:v>270</c:v>
                </c:pt>
                <c:pt idx="11">
                  <c:v>290</c:v>
                </c:pt>
              </c:numCache>
            </c:numRef>
          </c:xVal>
          <c:yVal>
            <c:numRef>
              <c:f>'8 mLh'!$L$6:$L$17</c:f>
              <c:numCache>
                <c:formatCode>0.00</c:formatCode>
                <c:ptCount val="12"/>
                <c:pt idx="0">
                  <c:v>1.0659574468085107</c:v>
                </c:pt>
                <c:pt idx="1">
                  <c:v>1.0468085106382978</c:v>
                </c:pt>
                <c:pt idx="2">
                  <c:v>0.31787234042553192</c:v>
                </c:pt>
                <c:pt idx="3">
                  <c:v>0.32617021276595742</c:v>
                </c:pt>
                <c:pt idx="4">
                  <c:v>0.31595744680851062</c:v>
                </c:pt>
                <c:pt idx="5">
                  <c:v>0.31212765957446809</c:v>
                </c:pt>
                <c:pt idx="6">
                  <c:v>0.31404255319148933</c:v>
                </c:pt>
                <c:pt idx="7">
                  <c:v>0.29361702127659572</c:v>
                </c:pt>
                <c:pt idx="8">
                  <c:v>0.31212765957446809</c:v>
                </c:pt>
                <c:pt idx="9" formatCode="0.000">
                  <c:v>0.29808510638297869</c:v>
                </c:pt>
                <c:pt idx="10">
                  <c:v>0.29680851063829788</c:v>
                </c:pt>
                <c:pt idx="11">
                  <c:v>0.30382978723404253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DD-DF45-96C1-044679519451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 mLh'!$I$6:$I$12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</c:numCache>
            </c:numRef>
          </c:xVal>
          <c:yVal>
            <c:numRef>
              <c:f>'6 mLh'!$L$6:$L$12</c:f>
              <c:numCache>
                <c:formatCode>0.00</c:formatCode>
                <c:ptCount val="7"/>
                <c:pt idx="0">
                  <c:v>1.1170212765957446</c:v>
                </c:pt>
                <c:pt idx="1">
                  <c:v>0.69574468085106378</c:v>
                </c:pt>
                <c:pt idx="2">
                  <c:v>0.30765957446808512</c:v>
                </c:pt>
                <c:pt idx="3">
                  <c:v>0.28659574468085103</c:v>
                </c:pt>
                <c:pt idx="4">
                  <c:v>0.28531914893617022</c:v>
                </c:pt>
                <c:pt idx="5">
                  <c:v>0.27957446808510639</c:v>
                </c:pt>
                <c:pt idx="6">
                  <c:v>0.29744680851063826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DD-DF45-96C1-044679519451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mlh'!$I$8:$I$17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</c:numCache>
            </c:numRef>
          </c:xVal>
          <c:yVal>
            <c:numRef>
              <c:f>'4 mlh'!$N$8:$N$17</c:f>
              <c:numCache>
                <c:formatCode>0.00</c:formatCode>
                <c:ptCount val="10"/>
                <c:pt idx="0">
                  <c:v>0.97021276595744677</c:v>
                </c:pt>
                <c:pt idx="1">
                  <c:v>0.94468085106382971</c:v>
                </c:pt>
                <c:pt idx="2">
                  <c:v>0.22978723404255319</c:v>
                </c:pt>
                <c:pt idx="3">
                  <c:v>0.23872340425531913</c:v>
                </c:pt>
                <c:pt idx="4">
                  <c:v>0.21095744680851064</c:v>
                </c:pt>
                <c:pt idx="5">
                  <c:v>0.20712765957446808</c:v>
                </c:pt>
                <c:pt idx="6">
                  <c:v>0.20202127659574468</c:v>
                </c:pt>
                <c:pt idx="7" formatCode="0.000">
                  <c:v>0.19468085106382979</c:v>
                </c:pt>
                <c:pt idx="8">
                  <c:v>0.19659574468085106</c:v>
                </c:pt>
                <c:pt idx="9">
                  <c:v>0.19276595744680849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6DD-DF45-96C1-044679519451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 mlh'!$I$7:$I$20</c:f>
              <c:numCache>
                <c:formatCode>General</c:formatCode>
                <c:ptCount val="1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240</c:v>
                </c:pt>
                <c:pt idx="8">
                  <c:v>270</c:v>
                </c:pt>
                <c:pt idx="9">
                  <c:v>300</c:v>
                </c:pt>
                <c:pt idx="10">
                  <c:v>330</c:v>
                </c:pt>
                <c:pt idx="11">
                  <c:v>360</c:v>
                </c:pt>
                <c:pt idx="12">
                  <c:v>390</c:v>
                </c:pt>
                <c:pt idx="13">
                  <c:v>420</c:v>
                </c:pt>
              </c:numCache>
            </c:numRef>
          </c:xVal>
          <c:yVal>
            <c:numRef>
              <c:f>'2 mlh'!$L$7:$L$20</c:f>
              <c:numCache>
                <c:formatCode>0.00</c:formatCode>
                <c:ptCount val="14"/>
                <c:pt idx="0">
                  <c:v>1.0021276595744681</c:v>
                </c:pt>
                <c:pt idx="1">
                  <c:v>0.38680851063829785</c:v>
                </c:pt>
                <c:pt idx="2">
                  <c:v>0.21638297872340426</c:v>
                </c:pt>
                <c:pt idx="3">
                  <c:v>0.18446808510638296</c:v>
                </c:pt>
                <c:pt idx="4">
                  <c:v>0.17744680851063829</c:v>
                </c:pt>
                <c:pt idx="5">
                  <c:v>0.15446808510638296</c:v>
                </c:pt>
                <c:pt idx="6">
                  <c:v>0.15</c:v>
                </c:pt>
                <c:pt idx="7" formatCode="0.000">
                  <c:v>0.13914893617021276</c:v>
                </c:pt>
                <c:pt idx="8">
                  <c:v>0.14361702127659573</c:v>
                </c:pt>
                <c:pt idx="9">
                  <c:v>0.14106382978723403</c:v>
                </c:pt>
                <c:pt idx="10">
                  <c:v>0.13851063829787233</c:v>
                </c:pt>
                <c:pt idx="11">
                  <c:v>0.14680851063829786</c:v>
                </c:pt>
                <c:pt idx="12">
                  <c:v>0.12957446808510636</c:v>
                </c:pt>
                <c:pt idx="13">
                  <c:v>0.12574468085106383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6DD-DF45-96C1-044679519451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'1 mLh'!$J$10:$J$12</c:f>
              <c:numCache>
                <c:formatCode>General</c:formatCode>
                <c:ptCount val="3"/>
                <c:pt idx="0">
                  <c:v>0</c:v>
                </c:pt>
                <c:pt idx="1">
                  <c:v>930</c:v>
                </c:pt>
                <c:pt idx="2">
                  <c:v>990</c:v>
                </c:pt>
              </c:numCache>
            </c:numRef>
          </c:xVal>
          <c:yVal>
            <c:numRef>
              <c:f>'1 mLh'!$M$10:$M$12</c:f>
              <c:numCache>
                <c:formatCode>0.00</c:formatCode>
                <c:ptCount val="3"/>
                <c:pt idx="0">
                  <c:v>0.91709844559585496</c:v>
                </c:pt>
                <c:pt idx="1">
                  <c:v>9.9481865284974089E-2</c:v>
                </c:pt>
                <c:pt idx="2">
                  <c:v>9.2746113989637308E-2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DD-DF45-96C1-044679519451}"/>
            </c:ext>
          </c:extLst>
        </c:ser>
        <c:ser>
          <c:idx val="6"/>
          <c:order val="6"/>
          <c:tx>
            <c:v>12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'12 mLh'!$I$9:$I$20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</c:numCache>
            </c:numRef>
          </c:xVal>
          <c:yVal>
            <c:numRef>
              <c:f>'12 mLh'!$N$9:$N$20</c:f>
              <c:numCache>
                <c:formatCode>0.00</c:formatCode>
                <c:ptCount val="12"/>
                <c:pt idx="0">
                  <c:v>0.9893617021276595</c:v>
                </c:pt>
                <c:pt idx="1">
                  <c:v>0.42351063829787233</c:v>
                </c:pt>
                <c:pt idx="2">
                  <c:v>0.30638297872340425</c:v>
                </c:pt>
                <c:pt idx="3">
                  <c:v>0.28468085106382979</c:v>
                </c:pt>
                <c:pt idx="4">
                  <c:v>0.29106382978723405</c:v>
                </c:pt>
                <c:pt idx="5">
                  <c:v>0.29042553191489362</c:v>
                </c:pt>
                <c:pt idx="6">
                  <c:v>0.30510638297872339</c:v>
                </c:pt>
                <c:pt idx="7" formatCode="0.000">
                  <c:v>0.32425531914893613</c:v>
                </c:pt>
                <c:pt idx="8">
                  <c:v>0.32872340425531915</c:v>
                </c:pt>
                <c:pt idx="9">
                  <c:v>0.31595744680851062</c:v>
                </c:pt>
                <c:pt idx="10">
                  <c:v>0.32872340425531915</c:v>
                </c:pt>
                <c:pt idx="11">
                  <c:v>0.33063829787234039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6DD-DF45-96C1-044679519451}"/>
            </c:ext>
          </c:extLst>
        </c:ser>
        <c:ser>
          <c:idx val="7"/>
          <c:order val="7"/>
          <c:tx>
            <c:v>13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'13 mLh'!$I$4:$I$9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'13 mLh'!$L$4:$L$9</c:f>
              <c:numCache>
                <c:formatCode>0.00</c:formatCode>
                <c:ptCount val="6"/>
                <c:pt idx="0">
                  <c:v>0.14300518134715026</c:v>
                </c:pt>
                <c:pt idx="1">
                  <c:v>0.23264248704663212</c:v>
                </c:pt>
                <c:pt idx="2">
                  <c:v>0.27357512953367874</c:v>
                </c:pt>
                <c:pt idx="3" formatCode="0.000">
                  <c:v>0.30466321243523314</c:v>
                </c:pt>
                <c:pt idx="4" formatCode="0.000">
                  <c:v>0.30725388601036269</c:v>
                </c:pt>
                <c:pt idx="5" formatCode="0.000">
                  <c:v>0.31243523316062177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6DD-DF45-96C1-044679519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1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30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- 12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'12 mLh'!$J$8:$J$20</c:f>
              <c:numCache>
                <c:formatCode>0.0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8.3333333333333329E-2</c:v>
                </c:pt>
                <c:pt idx="3">
                  <c:v>0.16666666666666666</c:v>
                </c:pt>
                <c:pt idx="4">
                  <c:v>0.25</c:v>
                </c:pt>
                <c:pt idx="5">
                  <c:v>0.33333333333333331</c:v>
                </c:pt>
                <c:pt idx="6">
                  <c:v>0.41666666666666669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xVal>
          <c:yVal>
            <c:numRef>
              <c:f>'12 mLh'!$N$8:$N$20</c:f>
              <c:numCache>
                <c:formatCode>0.00</c:formatCode>
                <c:ptCount val="13"/>
                <c:pt idx="0">
                  <c:v>0.99255319148936161</c:v>
                </c:pt>
                <c:pt idx="1">
                  <c:v>0.9893617021276595</c:v>
                </c:pt>
                <c:pt idx="2">
                  <c:v>0.42351063829787233</c:v>
                </c:pt>
                <c:pt idx="3">
                  <c:v>0.30638297872340425</c:v>
                </c:pt>
                <c:pt idx="4">
                  <c:v>0.28468085106382979</c:v>
                </c:pt>
                <c:pt idx="5">
                  <c:v>0.29106382978723405</c:v>
                </c:pt>
                <c:pt idx="6">
                  <c:v>0.29042553191489362</c:v>
                </c:pt>
                <c:pt idx="7">
                  <c:v>0.30510638297872339</c:v>
                </c:pt>
                <c:pt idx="8" formatCode="0.000">
                  <c:v>0.32425531914893613</c:v>
                </c:pt>
                <c:pt idx="9">
                  <c:v>0.32872340425531915</c:v>
                </c:pt>
                <c:pt idx="10">
                  <c:v>0.31595744680851062</c:v>
                </c:pt>
                <c:pt idx="11">
                  <c:v>0.32872340425531915</c:v>
                </c:pt>
                <c:pt idx="12">
                  <c:v>0.33063829787234039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0F-426E-B0AA-EF4A0D9E0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Exp. 3'!$AE$11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'Summary Exp. 3'!$AF$11</c:f>
              <c:numCache>
                <c:formatCode>0.0</c:formatCode>
                <c:ptCount val="1"/>
                <c:pt idx="0">
                  <c:v>1.665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F1-3D47-8ED7-D054672F932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Exp. 3'!$AE$12:$AE$13</c:f>
              <c:numCache>
                <c:formatCode>General</c:formatCode>
                <c:ptCount val="2"/>
                <c:pt idx="0" formatCode="0">
                  <c:v>0</c:v>
                </c:pt>
                <c:pt idx="1">
                  <c:v>7</c:v>
                </c:pt>
              </c:numCache>
            </c:numRef>
          </c:xVal>
          <c:yVal>
            <c:numRef>
              <c:f>'Summary Exp. 3'!$AF$12:$AF$13</c:f>
              <c:numCache>
                <c:formatCode>0.0</c:formatCode>
                <c:ptCount val="2"/>
                <c:pt idx="0">
                  <c:v>1.8866666666666667</c:v>
                </c:pt>
                <c:pt idx="1">
                  <c:v>1.9766666666666668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F1-3D47-8ED7-D054672F9329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Exp. 3'!$AE$14:$AE$16</c:f>
              <c:numCache>
                <c:formatCode>General</c:formatCode>
                <c:ptCount val="3"/>
                <c:pt idx="0">
                  <c:v>0</c:v>
                </c:pt>
                <c:pt idx="1">
                  <c:v>7</c:v>
                </c:pt>
                <c:pt idx="2">
                  <c:v>13</c:v>
                </c:pt>
              </c:numCache>
            </c:numRef>
          </c:xVal>
          <c:yVal>
            <c:numRef>
              <c:f>'Summary Exp. 3'!$AF$14:$AF$16</c:f>
              <c:numCache>
                <c:formatCode>0.0</c:formatCode>
                <c:ptCount val="3"/>
                <c:pt idx="0">
                  <c:v>1.5666666666666667</c:v>
                </c:pt>
                <c:pt idx="1">
                  <c:v>1.93</c:v>
                </c:pt>
                <c:pt idx="2">
                  <c:v>1.6866666666666668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F1-3D47-8ED7-D054672F9329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'Summary Exp. 3'!$AE$17:$AE$19</c:f>
              <c:numCache>
                <c:formatCode>General</c:formatCode>
                <c:ptCount val="3"/>
                <c:pt idx="0">
                  <c:v>0</c:v>
                </c:pt>
                <c:pt idx="1">
                  <c:v>15</c:v>
                </c:pt>
                <c:pt idx="2">
                  <c:v>19</c:v>
                </c:pt>
              </c:numCache>
            </c:numRef>
          </c:xVal>
          <c:yVal>
            <c:numRef>
              <c:f>'Summary Exp. 3'!$AF$17:$AF$19</c:f>
              <c:numCache>
                <c:formatCode>0.0</c:formatCode>
                <c:ptCount val="3"/>
                <c:pt idx="0">
                  <c:v>1.61</c:v>
                </c:pt>
                <c:pt idx="1">
                  <c:v>1.7</c:v>
                </c:pt>
                <c:pt idx="2">
                  <c:v>1.5349999999999999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F1-3D47-8ED7-D054672F9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465376"/>
        <c:axId val="653467104"/>
      </c:scatterChart>
      <c:valAx>
        <c:axId val="653465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467104"/>
        <c:crosses val="autoZero"/>
        <c:crossBetween val="midCat"/>
      </c:valAx>
      <c:valAx>
        <c:axId val="653467104"/>
        <c:scaling>
          <c:orientation val="minMax"/>
          <c:max val="2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46537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DCF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mLh'!$M$7:$M$15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'10 mLh'!$L$7:$L$15</c:f>
              <c:numCache>
                <c:formatCode>0.00</c:formatCode>
                <c:ptCount val="9"/>
                <c:pt idx="0">
                  <c:v>1.0404255319148936</c:v>
                </c:pt>
                <c:pt idx="1">
                  <c:v>0.34404255319148935</c:v>
                </c:pt>
                <c:pt idx="2" formatCode="0.000">
                  <c:v>0.33127659574468082</c:v>
                </c:pt>
                <c:pt idx="3">
                  <c:v>0.33319148936170212</c:v>
                </c:pt>
                <c:pt idx="4">
                  <c:v>0.34276595744680849</c:v>
                </c:pt>
                <c:pt idx="5">
                  <c:v>0.33191489361702126</c:v>
                </c:pt>
                <c:pt idx="6">
                  <c:v>0.33574468085106379</c:v>
                </c:pt>
                <c:pt idx="7">
                  <c:v>0.33319148936170212</c:v>
                </c:pt>
                <c:pt idx="8">
                  <c:v>0.34148936170212763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8B-B943-ACAC-DA67DE92EBD6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'8 mLh'!$M$6:$M$17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24</c:v>
                </c:pt>
                <c:pt idx="8">
                  <c:v>28</c:v>
                </c:pt>
                <c:pt idx="9">
                  <c:v>35.6</c:v>
                </c:pt>
                <c:pt idx="10">
                  <c:v>36</c:v>
                </c:pt>
                <c:pt idx="11">
                  <c:v>38.666666666666664</c:v>
                </c:pt>
              </c:numCache>
            </c:numRef>
          </c:xVal>
          <c:yVal>
            <c:numRef>
              <c:f>'8 mLh'!$L$6:$L$17</c:f>
              <c:numCache>
                <c:formatCode>0.00</c:formatCode>
                <c:ptCount val="12"/>
                <c:pt idx="0">
                  <c:v>1.0659574468085107</c:v>
                </c:pt>
                <c:pt idx="1">
                  <c:v>1.0468085106382978</c:v>
                </c:pt>
                <c:pt idx="2">
                  <c:v>0.31787234042553192</c:v>
                </c:pt>
                <c:pt idx="3">
                  <c:v>0.32617021276595742</c:v>
                </c:pt>
                <c:pt idx="4">
                  <c:v>0.31595744680851062</c:v>
                </c:pt>
                <c:pt idx="5">
                  <c:v>0.31212765957446809</c:v>
                </c:pt>
                <c:pt idx="6">
                  <c:v>0.31404255319148933</c:v>
                </c:pt>
                <c:pt idx="7">
                  <c:v>0.29361702127659572</c:v>
                </c:pt>
                <c:pt idx="8">
                  <c:v>0.31212765957446809</c:v>
                </c:pt>
                <c:pt idx="9" formatCode="0.000">
                  <c:v>0.29808510638297869</c:v>
                </c:pt>
                <c:pt idx="10">
                  <c:v>0.29680851063829788</c:v>
                </c:pt>
                <c:pt idx="11">
                  <c:v>0.30382978723404253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8B-B943-ACAC-DA67DE92EBD6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 mLh'!$M$6:$M$12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3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</c:numCache>
            </c:numRef>
          </c:xVal>
          <c:yVal>
            <c:numRef>
              <c:f>'6 mLh'!$L$6:$L$12</c:f>
              <c:numCache>
                <c:formatCode>0.00</c:formatCode>
                <c:ptCount val="7"/>
                <c:pt idx="0">
                  <c:v>1.1170212765957446</c:v>
                </c:pt>
                <c:pt idx="1">
                  <c:v>0.69574468085106378</c:v>
                </c:pt>
                <c:pt idx="2">
                  <c:v>0.30765957446808512</c:v>
                </c:pt>
                <c:pt idx="3">
                  <c:v>0.28659574468085103</c:v>
                </c:pt>
                <c:pt idx="4">
                  <c:v>0.28531914893617022</c:v>
                </c:pt>
                <c:pt idx="5">
                  <c:v>0.27957446808510639</c:v>
                </c:pt>
                <c:pt idx="6">
                  <c:v>0.29744680851063826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8B-B943-ACAC-DA67DE92EBD6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 mlh'!$Q$8:$Q$17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xVal>
          <c:yVal>
            <c:numRef>
              <c:f>'4 mlh'!$N$8:$N$17</c:f>
              <c:numCache>
                <c:formatCode>0.00</c:formatCode>
                <c:ptCount val="10"/>
                <c:pt idx="0">
                  <c:v>0.97021276595744677</c:v>
                </c:pt>
                <c:pt idx="1">
                  <c:v>0.94468085106382971</c:v>
                </c:pt>
                <c:pt idx="2">
                  <c:v>0.22978723404255319</c:v>
                </c:pt>
                <c:pt idx="3">
                  <c:v>0.23872340425531913</c:v>
                </c:pt>
                <c:pt idx="4">
                  <c:v>0.21095744680851064</c:v>
                </c:pt>
                <c:pt idx="5">
                  <c:v>0.20712765957446808</c:v>
                </c:pt>
                <c:pt idx="6">
                  <c:v>0.20202127659574468</c:v>
                </c:pt>
                <c:pt idx="7" formatCode="0.000">
                  <c:v>0.19468085106382979</c:v>
                </c:pt>
                <c:pt idx="8">
                  <c:v>0.19659574468085106</c:v>
                </c:pt>
                <c:pt idx="9">
                  <c:v>0.19276595744680849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8B-B943-ACAC-DA67DE92EBD6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 mlh'!$M$7:$M$20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'2 mlh'!$L$7:$L$20</c:f>
              <c:numCache>
                <c:formatCode>0.00</c:formatCode>
                <c:ptCount val="14"/>
                <c:pt idx="0">
                  <c:v>1.0021276595744681</c:v>
                </c:pt>
                <c:pt idx="1">
                  <c:v>0.38680851063829785</c:v>
                </c:pt>
                <c:pt idx="2">
                  <c:v>0.21638297872340426</c:v>
                </c:pt>
                <c:pt idx="3">
                  <c:v>0.18446808510638296</c:v>
                </c:pt>
                <c:pt idx="4">
                  <c:v>0.17744680851063829</c:v>
                </c:pt>
                <c:pt idx="5">
                  <c:v>0.15446808510638296</c:v>
                </c:pt>
                <c:pt idx="6">
                  <c:v>0.15</c:v>
                </c:pt>
                <c:pt idx="7" formatCode="0.000">
                  <c:v>0.13914893617021276</c:v>
                </c:pt>
                <c:pt idx="8">
                  <c:v>0.14361702127659573</c:v>
                </c:pt>
                <c:pt idx="9">
                  <c:v>0.14106382978723403</c:v>
                </c:pt>
                <c:pt idx="10">
                  <c:v>0.13851063829787233</c:v>
                </c:pt>
                <c:pt idx="11">
                  <c:v>0.14680851063829786</c:v>
                </c:pt>
                <c:pt idx="12">
                  <c:v>0.12957446808510636</c:v>
                </c:pt>
                <c:pt idx="13">
                  <c:v>0.12574468085106383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68B-B943-ACAC-DA67DE92EBD6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'1 mLh'!$N$10:$N$12</c:f>
              <c:numCache>
                <c:formatCode>0</c:formatCode>
                <c:ptCount val="3"/>
                <c:pt idx="0">
                  <c:v>0</c:v>
                </c:pt>
                <c:pt idx="1">
                  <c:v>15.5</c:v>
                </c:pt>
                <c:pt idx="2">
                  <c:v>16.5</c:v>
                </c:pt>
              </c:numCache>
            </c:numRef>
          </c:xVal>
          <c:yVal>
            <c:numRef>
              <c:f>'1 mLh'!$M$10:$M$12</c:f>
              <c:numCache>
                <c:formatCode>0.00</c:formatCode>
                <c:ptCount val="3"/>
                <c:pt idx="0">
                  <c:v>0.91709844559585496</c:v>
                </c:pt>
                <c:pt idx="1">
                  <c:v>9.9481865284974089E-2</c:v>
                </c:pt>
                <c:pt idx="2">
                  <c:v>9.2746113989637308E-2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68B-B943-ACAC-DA67DE92EBD6}"/>
            </c:ext>
          </c:extLst>
        </c:ser>
        <c:ser>
          <c:idx val="6"/>
          <c:order val="6"/>
          <c:tx>
            <c:v>12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'12 mLh'!$Q$9:$Q$20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12</c:v>
                </c:pt>
                <c:pt idx="8">
                  <c:v>18</c:v>
                </c:pt>
                <c:pt idx="9">
                  <c:v>24</c:v>
                </c:pt>
                <c:pt idx="10">
                  <c:v>30</c:v>
                </c:pt>
                <c:pt idx="11">
                  <c:v>36</c:v>
                </c:pt>
              </c:numCache>
            </c:numRef>
          </c:xVal>
          <c:yVal>
            <c:numRef>
              <c:f>'12 mLh'!$N$9:$N$20</c:f>
              <c:numCache>
                <c:formatCode>0.00</c:formatCode>
                <c:ptCount val="12"/>
                <c:pt idx="0">
                  <c:v>0.9893617021276595</c:v>
                </c:pt>
                <c:pt idx="1">
                  <c:v>0.42351063829787233</c:v>
                </c:pt>
                <c:pt idx="2">
                  <c:v>0.30638297872340425</c:v>
                </c:pt>
                <c:pt idx="3">
                  <c:v>0.28468085106382979</c:v>
                </c:pt>
                <c:pt idx="4">
                  <c:v>0.29106382978723405</c:v>
                </c:pt>
                <c:pt idx="5">
                  <c:v>0.29042553191489362</c:v>
                </c:pt>
                <c:pt idx="6">
                  <c:v>0.30510638297872339</c:v>
                </c:pt>
                <c:pt idx="7" formatCode="0.000">
                  <c:v>0.32425531914893613</c:v>
                </c:pt>
                <c:pt idx="8">
                  <c:v>0.32872340425531915</c:v>
                </c:pt>
                <c:pt idx="9">
                  <c:v>0.31595744680851062</c:v>
                </c:pt>
                <c:pt idx="10">
                  <c:v>0.32872340425531915</c:v>
                </c:pt>
                <c:pt idx="11">
                  <c:v>0.33063829787234039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8B-B943-ACAC-DA67DE92EBD6}"/>
            </c:ext>
          </c:extLst>
        </c:ser>
        <c:ser>
          <c:idx val="7"/>
          <c:order val="7"/>
          <c:tx>
            <c:v>13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'13 mLh'!$M$4:$M$9</c:f>
              <c:numCache>
                <c:formatCode>0</c:formatCode>
                <c:ptCount val="6"/>
                <c:pt idx="0">
                  <c:v>0</c:v>
                </c:pt>
                <c:pt idx="1">
                  <c:v>2.1666666666666665</c:v>
                </c:pt>
                <c:pt idx="2">
                  <c:v>4.333333333333333</c:v>
                </c:pt>
                <c:pt idx="3">
                  <c:v>6.5</c:v>
                </c:pt>
                <c:pt idx="4">
                  <c:v>13</c:v>
                </c:pt>
                <c:pt idx="5">
                  <c:v>19.5</c:v>
                </c:pt>
              </c:numCache>
            </c:numRef>
          </c:xVal>
          <c:yVal>
            <c:numRef>
              <c:f>'13 mLh'!$L$4:$L$9</c:f>
              <c:numCache>
                <c:formatCode>0.00</c:formatCode>
                <c:ptCount val="6"/>
                <c:pt idx="0">
                  <c:v>0.14300518134715026</c:v>
                </c:pt>
                <c:pt idx="1">
                  <c:v>0.23264248704663212</c:v>
                </c:pt>
                <c:pt idx="2">
                  <c:v>0.27357512953367874</c:v>
                </c:pt>
                <c:pt idx="3" formatCode="0.000">
                  <c:v>0.30466321243523314</c:v>
                </c:pt>
                <c:pt idx="4" formatCode="0.000">
                  <c:v>0.30725388601036269</c:v>
                </c:pt>
                <c:pt idx="5" formatCode="0.000">
                  <c:v>0.31243523316062177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68B-B943-ACAC-DA67DE92E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logBase val="10"/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</a:t>
                </a:r>
                <a:r>
                  <a:rPr lang="en-US" baseline="0"/>
                  <a:t> (mL)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30"/>
      </c:valAx>
      <c:valAx>
        <c:axId val="1854524096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pH!$B$3:$B$11</c:f>
              <c:numCache>
                <c:formatCode>General</c:formatCode>
                <c:ptCount val="9"/>
                <c:pt idx="0">
                  <c:v>12</c:v>
                </c:pt>
                <c:pt idx="1">
                  <c:v>10</c:v>
                </c:pt>
                <c:pt idx="2">
                  <c:v>8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0</c:v>
                </c:pt>
                <c:pt idx="7">
                  <c:v>1</c:v>
                </c:pt>
                <c:pt idx="8">
                  <c:v>13</c:v>
                </c:pt>
              </c:numCache>
            </c:numRef>
          </c:xVal>
          <c:yVal>
            <c:numRef>
              <c:f>pH!$G$3:$G$11</c:f>
              <c:numCache>
                <c:formatCode>0.000</c:formatCode>
                <c:ptCount val="9"/>
                <c:pt idx="0">
                  <c:v>5.8959999999999999</c:v>
                </c:pt>
                <c:pt idx="1">
                  <c:v>8.1739999999999995</c:v>
                </c:pt>
                <c:pt idx="2">
                  <c:v>7.5803333333333329</c:v>
                </c:pt>
                <c:pt idx="3">
                  <c:v>6.6946666666666665</c:v>
                </c:pt>
                <c:pt idx="4">
                  <c:v>6.2966666666666669</c:v>
                </c:pt>
                <c:pt idx="5">
                  <c:v>5.5203333333333333</c:v>
                </c:pt>
                <c:pt idx="6">
                  <c:v>6.5887499999999992</c:v>
                </c:pt>
                <c:pt idx="7">
                  <c:v>6.2130000000000001</c:v>
                </c:pt>
                <c:pt idx="8">
                  <c:v>6.0506666666666673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C5-4D4C-B498-D77E609D0BEA}"/>
            </c:ext>
          </c:extLst>
        </c:ser>
        <c:ser>
          <c:idx val="0"/>
          <c:order val="1"/>
          <c:tx>
            <c:v>rep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pH!$K$5</c:f>
              <c:numCache>
                <c:formatCode>General</c:formatCode>
                <c:ptCount val="1"/>
                <c:pt idx="0">
                  <c:v>10</c:v>
                </c:pt>
              </c:numCache>
            </c:numRef>
          </c:xVal>
          <c:yVal>
            <c:numRef>
              <c:f>pH!$P$5</c:f>
              <c:numCache>
                <c:formatCode>0.000</c:formatCode>
                <c:ptCount val="1"/>
                <c:pt idx="0">
                  <c:v>8.6929999999999996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CC5-4D4C-B498-D77E609D0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649823"/>
        <c:axId val="181950543"/>
      </c:scatterChart>
      <c:valAx>
        <c:axId val="341649823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50543"/>
        <c:crosses val="autoZero"/>
        <c:crossBetween val="midCat"/>
      </c:valAx>
      <c:valAx>
        <c:axId val="181950543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649823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mLh'!$J$3:$J$5</c:f>
              <c:numCache>
                <c:formatCode>0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'10 mLh'!$L$3:$L$5</c:f>
              <c:numCache>
                <c:formatCode>0.00</c:formatCode>
                <c:ptCount val="3"/>
                <c:pt idx="0">
                  <c:v>0.99574468085106382</c:v>
                </c:pt>
                <c:pt idx="1">
                  <c:v>1.0595744680851062</c:v>
                </c:pt>
                <c:pt idx="2">
                  <c:v>1.0148936170212766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F3-45C9-9B3D-377D2AB0B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mLh'!$J$6:$J$16</c:f>
              <c:numCache>
                <c:formatCode>0.0</c:formatCode>
                <c:ptCount val="11"/>
                <c:pt idx="0" formatCode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</c:numCache>
            </c:numRef>
          </c:xVal>
          <c:yVal>
            <c:numRef>
              <c:f>'10 mLh'!$L$6:$L$16</c:f>
              <c:numCache>
                <c:formatCode>0.00</c:formatCode>
                <c:ptCount val="11"/>
                <c:pt idx="0">
                  <c:v>1.0595744680851062</c:v>
                </c:pt>
                <c:pt idx="1">
                  <c:v>1.0404255319148936</c:v>
                </c:pt>
                <c:pt idx="2">
                  <c:v>0.34404255319148935</c:v>
                </c:pt>
                <c:pt idx="3" formatCode="0.000">
                  <c:v>0.33127659574468082</c:v>
                </c:pt>
                <c:pt idx="4">
                  <c:v>0.33319148936170212</c:v>
                </c:pt>
                <c:pt idx="5">
                  <c:v>0.34276595744680849</c:v>
                </c:pt>
                <c:pt idx="6">
                  <c:v>0.33191489361702126</c:v>
                </c:pt>
                <c:pt idx="7">
                  <c:v>0.33574468085106379</c:v>
                </c:pt>
                <c:pt idx="8">
                  <c:v>0.33319148936170212</c:v>
                </c:pt>
                <c:pt idx="9">
                  <c:v>0.34148936170212763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17-465C-87E5-1B325BA59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DCF</a:t>
            </a:r>
          </a:p>
        </c:rich>
      </c:tx>
      <c:layout>
        <c:manualLayout>
          <c:xMode val="edge"/>
          <c:yMode val="edge"/>
          <c:x val="0.32072325931168721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mLh'!$I$7:$I$15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'10 mLh'!$L$7:$L$15</c:f>
              <c:numCache>
                <c:formatCode>0.00</c:formatCode>
                <c:ptCount val="9"/>
                <c:pt idx="0">
                  <c:v>1.0404255319148936</c:v>
                </c:pt>
                <c:pt idx="1">
                  <c:v>0.34404255319148935</c:v>
                </c:pt>
                <c:pt idx="2" formatCode="0.000">
                  <c:v>0.33127659574468082</c:v>
                </c:pt>
                <c:pt idx="3">
                  <c:v>0.33319148936170212</c:v>
                </c:pt>
                <c:pt idx="4">
                  <c:v>0.34276595744680849</c:v>
                </c:pt>
                <c:pt idx="5">
                  <c:v>0.33191489361702126</c:v>
                </c:pt>
                <c:pt idx="6">
                  <c:v>0.33574468085106379</c:v>
                </c:pt>
                <c:pt idx="7">
                  <c:v>0.33319148936170212</c:v>
                </c:pt>
                <c:pt idx="8">
                  <c:v>0.34148936170212763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11-2944-922F-4E8BCAC41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 mLh'!$J$3:$J$5</c:f>
              <c:numCache>
                <c:formatCode>0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'8 mLh'!$L$3:$L$5</c:f>
              <c:numCache>
                <c:formatCode>0.00</c:formatCode>
                <c:ptCount val="3"/>
                <c:pt idx="0">
                  <c:v>1.7489361702127659</c:v>
                </c:pt>
                <c:pt idx="1">
                  <c:v>1.053191489361702</c:v>
                </c:pt>
                <c:pt idx="2">
                  <c:v>1.0404255319148936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19-4A99-B75C-1C8474016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- 8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 mLh'!$J$6:$J$17</c:f>
              <c:numCache>
                <c:formatCode>0.0</c:formatCode>
                <c:ptCount val="12"/>
                <c:pt idx="0" formatCode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4.45</c:v>
                </c:pt>
                <c:pt idx="10">
                  <c:v>4.5</c:v>
                </c:pt>
                <c:pt idx="11">
                  <c:v>4.833333333333333</c:v>
                </c:pt>
              </c:numCache>
            </c:numRef>
          </c:xVal>
          <c:yVal>
            <c:numRef>
              <c:f>'8 mLh'!$L$6:$L$17</c:f>
              <c:numCache>
                <c:formatCode>0.00</c:formatCode>
                <c:ptCount val="12"/>
                <c:pt idx="0">
                  <c:v>1.0659574468085107</c:v>
                </c:pt>
                <c:pt idx="1">
                  <c:v>1.0468085106382978</c:v>
                </c:pt>
                <c:pt idx="2">
                  <c:v>0.31787234042553192</c:v>
                </c:pt>
                <c:pt idx="3">
                  <c:v>0.32617021276595742</c:v>
                </c:pt>
                <c:pt idx="4">
                  <c:v>0.31595744680851062</c:v>
                </c:pt>
                <c:pt idx="5">
                  <c:v>0.31212765957446809</c:v>
                </c:pt>
                <c:pt idx="6">
                  <c:v>0.31404255319148933</c:v>
                </c:pt>
                <c:pt idx="7">
                  <c:v>0.29361702127659572</c:v>
                </c:pt>
                <c:pt idx="8">
                  <c:v>0.31212765957446809</c:v>
                </c:pt>
                <c:pt idx="9" formatCode="0.000">
                  <c:v>0.29808510638297869</c:v>
                </c:pt>
                <c:pt idx="10">
                  <c:v>0.29680851063829788</c:v>
                </c:pt>
                <c:pt idx="11">
                  <c:v>0.30382978723404253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86-471E-8D16-923C8A7C3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mlh'!$J$3:$J$5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'2 mlh'!$L$3:$L$5</c:f>
              <c:numCache>
                <c:formatCode>0.00</c:formatCode>
                <c:ptCount val="3"/>
                <c:pt idx="0">
                  <c:v>0.77872340425531916</c:v>
                </c:pt>
                <c:pt idx="1">
                  <c:v>0.9382978723404255</c:v>
                </c:pt>
                <c:pt idx="2">
                  <c:v>0.99574468085106382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7E-4B3B-81F7-7CB38EF5F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- 2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mlh'!$J$6:$J$20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</c:numCache>
            </c:numRef>
          </c:xVal>
          <c:yVal>
            <c:numRef>
              <c:f>'2 mlh'!$L$6:$L$20</c:f>
              <c:numCache>
                <c:formatCode>0.00</c:formatCode>
                <c:ptCount val="15"/>
                <c:pt idx="0">
                  <c:v>1.0212765957446808</c:v>
                </c:pt>
                <c:pt idx="1">
                  <c:v>1.0021276595744681</c:v>
                </c:pt>
                <c:pt idx="2">
                  <c:v>0.38680851063829785</c:v>
                </c:pt>
                <c:pt idx="3">
                  <c:v>0.21638297872340426</c:v>
                </c:pt>
                <c:pt idx="4">
                  <c:v>0.18446808510638296</c:v>
                </c:pt>
                <c:pt idx="5">
                  <c:v>0.17744680851063829</c:v>
                </c:pt>
                <c:pt idx="6">
                  <c:v>0.15446808510638296</c:v>
                </c:pt>
                <c:pt idx="7">
                  <c:v>0.15</c:v>
                </c:pt>
                <c:pt idx="8" formatCode="0.000">
                  <c:v>0.13914893617021276</c:v>
                </c:pt>
                <c:pt idx="9">
                  <c:v>0.14361702127659573</c:v>
                </c:pt>
                <c:pt idx="10">
                  <c:v>0.14106382978723403</c:v>
                </c:pt>
                <c:pt idx="11">
                  <c:v>0.13851063829787233</c:v>
                </c:pt>
                <c:pt idx="12">
                  <c:v>0.14680851063829786</c:v>
                </c:pt>
                <c:pt idx="13">
                  <c:v>0.12957446808510636</c:v>
                </c:pt>
                <c:pt idx="14">
                  <c:v>0.12574468085106383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68-43FF-ADFE-332242FCE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7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7" Type="http://schemas.openxmlformats.org/officeDocument/2006/relationships/chart" Target="../charts/chart21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568325</xdr:colOff>
      <xdr:row>0</xdr:row>
      <xdr:rowOff>111125</xdr:rowOff>
    </xdr:from>
    <xdr:to>
      <xdr:col>24</xdr:col>
      <xdr:colOff>368300</xdr:colOff>
      <xdr:row>14</xdr:row>
      <xdr:rowOff>187325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476250</xdr:colOff>
      <xdr:row>15</xdr:row>
      <xdr:rowOff>22225</xdr:rowOff>
    </xdr:from>
    <xdr:to>
      <xdr:col>28</xdr:col>
      <xdr:colOff>285750</xdr:colOff>
      <xdr:row>29</xdr:row>
      <xdr:rowOff>98425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14</xdr:col>
      <xdr:colOff>561300</xdr:colOff>
      <xdr:row>41</xdr:row>
      <xdr:rowOff>66000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368300</xdr:colOff>
      <xdr:row>0</xdr:row>
      <xdr:rowOff>25400</xdr:rowOff>
    </xdr:from>
    <xdr:to>
      <xdr:col>20</xdr:col>
      <xdr:colOff>168275</xdr:colOff>
      <xdr:row>14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142875</xdr:colOff>
      <xdr:row>14</xdr:row>
      <xdr:rowOff>133350</xdr:rowOff>
    </xdr:from>
    <xdr:to>
      <xdr:col>19</xdr:col>
      <xdr:colOff>625475</xdr:colOff>
      <xdr:row>29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266700</xdr:colOff>
      <xdr:row>31</xdr:row>
      <xdr:rowOff>0</xdr:rowOff>
    </xdr:from>
    <xdr:to>
      <xdr:col>18</xdr:col>
      <xdr:colOff>76200</xdr:colOff>
      <xdr:row>45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FD847E-F91C-5345-9EAE-4AF59188DC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381000</xdr:colOff>
      <xdr:row>0</xdr:row>
      <xdr:rowOff>63500</xdr:rowOff>
    </xdr:from>
    <xdr:to>
      <xdr:col>20</xdr:col>
      <xdr:colOff>180975</xdr:colOff>
      <xdr:row>14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66675</xdr:colOff>
      <xdr:row>14</xdr:row>
      <xdr:rowOff>158750</xdr:rowOff>
    </xdr:from>
    <xdr:to>
      <xdr:col>19</xdr:col>
      <xdr:colOff>549275</xdr:colOff>
      <xdr:row>29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0</xdr:row>
      <xdr:rowOff>12700</xdr:rowOff>
    </xdr:from>
    <xdr:to>
      <xdr:col>19</xdr:col>
      <xdr:colOff>625475</xdr:colOff>
      <xdr:row>14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168275</xdr:colOff>
      <xdr:row>15</xdr:row>
      <xdr:rowOff>19050</xdr:rowOff>
    </xdr:from>
    <xdr:to>
      <xdr:col>19</xdr:col>
      <xdr:colOff>650875</xdr:colOff>
      <xdr:row>29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390525</xdr:colOff>
      <xdr:row>0</xdr:row>
      <xdr:rowOff>57150</xdr:rowOff>
    </xdr:from>
    <xdr:to>
      <xdr:col>24</xdr:col>
      <xdr:colOff>127000</xdr:colOff>
      <xdr:row>14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428625</xdr:colOff>
      <xdr:row>15</xdr:row>
      <xdr:rowOff>66675</xdr:rowOff>
    </xdr:from>
    <xdr:to>
      <xdr:col>24</xdr:col>
      <xdr:colOff>174625</xdr:colOff>
      <xdr:row>29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219075</xdr:colOff>
      <xdr:row>22</xdr:row>
      <xdr:rowOff>180976</xdr:rowOff>
    </xdr:from>
    <xdr:to>
      <xdr:col>9</xdr:col>
      <xdr:colOff>133350</xdr:colOff>
      <xdr:row>27</xdr:row>
      <xdr:rowOff>104776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3790950" y="4371976"/>
          <a:ext cx="2352675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Same data than in sheet 2 mLh because Tingjun</a:t>
          </a:r>
          <a:r>
            <a:rPr lang="nl-NL" sz="1100" baseline="0"/>
            <a:t> prepared the samples of * and 2 together and two from 2 with all from 4 mL/h</a:t>
          </a:r>
          <a:endParaRPr lang="nl-N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596900</xdr:colOff>
      <xdr:row>0</xdr:row>
      <xdr:rowOff>76200</xdr:rowOff>
    </xdr:from>
    <xdr:to>
      <xdr:col>20</xdr:col>
      <xdr:colOff>396875</xdr:colOff>
      <xdr:row>14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574675</xdr:colOff>
      <xdr:row>14</xdr:row>
      <xdr:rowOff>171450</xdr:rowOff>
    </xdr:from>
    <xdr:to>
      <xdr:col>20</xdr:col>
      <xdr:colOff>384175</xdr:colOff>
      <xdr:row>29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330200</xdr:colOff>
      <xdr:row>0</xdr:row>
      <xdr:rowOff>76200</xdr:rowOff>
    </xdr:from>
    <xdr:to>
      <xdr:col>21</xdr:col>
      <xdr:colOff>130175</xdr:colOff>
      <xdr:row>14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177800</xdr:colOff>
      <xdr:row>15</xdr:row>
      <xdr:rowOff>31750</xdr:rowOff>
    </xdr:from>
    <xdr:to>
      <xdr:col>20</xdr:col>
      <xdr:colOff>660400</xdr:colOff>
      <xdr:row>29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514350</xdr:colOff>
      <xdr:row>3</xdr:row>
      <xdr:rowOff>57150</xdr:rowOff>
    </xdr:from>
    <xdr:to>
      <xdr:col>5</xdr:col>
      <xdr:colOff>57150</xdr:colOff>
      <xdr:row>6</xdr:row>
      <xdr:rowOff>123825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514350" y="628650"/>
          <a:ext cx="2590800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Data</a:t>
          </a:r>
          <a:r>
            <a:rPr lang="nl-NL" sz="1100" baseline="0"/>
            <a:t> in sheet 6 mLh because she prepared all the samples together.</a:t>
          </a:r>
          <a:endParaRPr lang="nl-NL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492125</xdr:colOff>
      <xdr:row>0</xdr:row>
      <xdr:rowOff>142875</xdr:rowOff>
    </xdr:from>
    <xdr:to>
      <xdr:col>20</xdr:col>
      <xdr:colOff>238125</xdr:colOff>
      <xdr:row>15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4976F4-7CBD-C148-9F5A-F9A467E073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22</xdr:row>
      <xdr:rowOff>180976</xdr:rowOff>
    </xdr:from>
    <xdr:to>
      <xdr:col>9</xdr:col>
      <xdr:colOff>133350</xdr:colOff>
      <xdr:row>27</xdr:row>
      <xdr:rowOff>104776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C1AE436-92F9-2A4F-B1CC-FD9C9FAAEAE5}"/>
            </a:ext>
          </a:extLst>
        </xdr:cNvPr>
        <xdr:cNvSpPr txBox="1"/>
      </xdr:nvSpPr>
      <xdr:spPr>
        <a:xfrm>
          <a:off x="4270375" y="4371976"/>
          <a:ext cx="2606675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Same data than in sheet 2 mLh because Tingjun</a:t>
          </a:r>
          <a:r>
            <a:rPr lang="nl-NL" sz="1100" baseline="0"/>
            <a:t> prepared the samples of * and 2 together and two from 2 with all from 4 mL/h</a:t>
          </a:r>
          <a:endParaRPr lang="nl-NL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415925</xdr:colOff>
      <xdr:row>18</xdr:row>
      <xdr:rowOff>44449</xdr:rowOff>
    </xdr:from>
    <xdr:to>
      <xdr:col>18</xdr:col>
      <xdr:colOff>558125</xdr:colOff>
      <xdr:row>46</xdr:row>
      <xdr:rowOff>46949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396875</xdr:colOff>
      <xdr:row>40</xdr:row>
      <xdr:rowOff>117475</xdr:rowOff>
    </xdr:from>
    <xdr:to>
      <xdr:col>13</xdr:col>
      <xdr:colOff>539075</xdr:colOff>
      <xdr:row>68</xdr:row>
      <xdr:rowOff>145375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73</xdr:row>
      <xdr:rowOff>0</xdr:rowOff>
    </xdr:from>
    <xdr:to>
      <xdr:col>11</xdr:col>
      <xdr:colOff>419100</xdr:colOff>
      <xdr:row>99</xdr:row>
      <xdr:rowOff>76200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901BBF6-6C04-514C-BA31-3570412AA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995400"/>
          <a:ext cx="10058400" cy="502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11</xdr:col>
      <xdr:colOff>419100</xdr:colOff>
      <xdr:row>126</xdr:row>
      <xdr:rowOff>76200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E463C47-10DC-4C41-A8B4-A2D79BAB9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138900"/>
          <a:ext cx="10058400" cy="5029200"/>
        </a:xfrm>
        <a:prstGeom prst="rect">
          <a:avLst/>
        </a:prstGeom>
      </xdr:spPr>
    </xdr:pic>
    <xdr:clientData/>
  </xdr:twoCellAnchor>
  <xdr:twoCellAnchor>
    <xdr:from>
      <xdr:col>19</xdr:col>
      <xdr:colOff>698500</xdr:colOff>
      <xdr:row>27</xdr:row>
      <xdr:rowOff>50800</xdr:rowOff>
    </xdr:from>
    <xdr:to>
      <xdr:col>24</xdr:col>
      <xdr:colOff>800100</xdr:colOff>
      <xdr:row>41</xdr:row>
      <xdr:rowOff>101600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3671436-941B-E041-9728-CD48A07DC9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171450</xdr:colOff>
      <xdr:row>22</xdr:row>
      <xdr:rowOff>152400</xdr:rowOff>
    </xdr:from>
    <xdr:to>
      <xdr:col>33</xdr:col>
      <xdr:colOff>361950</xdr:colOff>
      <xdr:row>37</xdr:row>
      <xdr:rowOff>12700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E2F6E0C-C3D6-3649-AE6A-5B81EDE171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165100</xdr:colOff>
      <xdr:row>37</xdr:row>
      <xdr:rowOff>165100</xdr:rowOff>
    </xdr:from>
    <xdr:to>
      <xdr:col>30</xdr:col>
      <xdr:colOff>304800</xdr:colOff>
      <xdr:row>52</xdr:row>
      <xdr:rowOff>25400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209B429-8800-AA45-8836-1E7B8ADEB0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4"/>
  <sheetViews>
    <sheetView workbookViewId="0">
      <selection activeCell="M16" sqref="M16"/>
    </sheetView>
  </sheetViews>
  <sheetFormatPr baseColWidth="10" defaultColWidth="8.83203125" defaultRowHeight="15" x14ac:dyDescent="0.2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  <col min="11" max="12" width="10.33203125" customWidth="1"/>
  </cols>
  <sheetData>
    <row r="1" spans="1:17" x14ac:dyDescent="0.2">
      <c r="A1" s="20" t="s">
        <v>17</v>
      </c>
      <c r="B1" s="21">
        <v>44277</v>
      </c>
      <c r="G1" s="1"/>
      <c r="H1" s="1"/>
      <c r="I1" s="1"/>
      <c r="J1" s="1"/>
      <c r="K1" s="1"/>
      <c r="M1" s="1" t="s">
        <v>34</v>
      </c>
      <c r="N1" s="4">
        <f>'Summary Exp. 3'!L15</f>
        <v>1566.6666666666667</v>
      </c>
    </row>
    <row r="2" spans="1:17" x14ac:dyDescent="0.2">
      <c r="A2" s="20" t="s">
        <v>18</v>
      </c>
      <c r="B2" s="20" t="s">
        <v>19</v>
      </c>
      <c r="G2" s="22" t="s">
        <v>35</v>
      </c>
      <c r="H2" s="22" t="s">
        <v>1</v>
      </c>
      <c r="I2" s="1" t="s">
        <v>36</v>
      </c>
      <c r="J2" s="1" t="s">
        <v>39</v>
      </c>
      <c r="K2" s="1" t="s">
        <v>12</v>
      </c>
      <c r="L2" s="1" t="s">
        <v>12</v>
      </c>
      <c r="M2" s="1" t="s">
        <v>77</v>
      </c>
      <c r="N2" s="1" t="s">
        <v>2</v>
      </c>
      <c r="O2" s="1" t="s">
        <v>78</v>
      </c>
      <c r="P2" s="1" t="s">
        <v>190</v>
      </c>
      <c r="Q2" s="1" t="s">
        <v>219</v>
      </c>
    </row>
    <row r="3" spans="1:17" x14ac:dyDescent="0.2">
      <c r="A3" s="20" t="s">
        <v>20</v>
      </c>
      <c r="B3" s="20" t="s">
        <v>21</v>
      </c>
      <c r="G3" s="28" t="s">
        <v>37</v>
      </c>
      <c r="H3" s="28">
        <v>10</v>
      </c>
      <c r="I3" s="28">
        <v>90</v>
      </c>
      <c r="J3" s="4">
        <f>I3/60</f>
        <v>1.5</v>
      </c>
      <c r="K3">
        <f>C44</f>
        <v>1550</v>
      </c>
      <c r="L3">
        <f>C52</f>
        <v>1550</v>
      </c>
      <c r="M3">
        <f>AVERAGE(K3:L3)</f>
        <v>1550</v>
      </c>
      <c r="N3" s="3">
        <f>M3/$N$1</f>
        <v>0.9893617021276595</v>
      </c>
      <c r="O3" s="4">
        <f>STDEV(K3:L3)</f>
        <v>0</v>
      </c>
      <c r="P3" s="33">
        <f>O3/M3</f>
        <v>0</v>
      </c>
      <c r="Q3">
        <f>I3*H3/60</f>
        <v>15</v>
      </c>
    </row>
    <row r="4" spans="1:17" x14ac:dyDescent="0.2">
      <c r="A4" s="20" t="s">
        <v>22</v>
      </c>
      <c r="B4" s="20" t="s">
        <v>21</v>
      </c>
      <c r="G4" s="28" t="s">
        <v>37</v>
      </c>
      <c r="H4" s="28">
        <v>10</v>
      </c>
      <c r="I4" s="28">
        <v>120</v>
      </c>
      <c r="J4" s="4">
        <f>I4/60</f>
        <v>2</v>
      </c>
      <c r="K4">
        <f>C60</f>
        <v>1550</v>
      </c>
      <c r="L4">
        <f>C68</f>
        <v>1540</v>
      </c>
      <c r="M4">
        <f t="shared" ref="M4:M20" si="0">AVERAGE(K4:L4)</f>
        <v>1545</v>
      </c>
      <c r="N4" s="3">
        <f t="shared" ref="N4:N20" si="1">M4/$N$1</f>
        <v>0.9861702127659574</v>
      </c>
      <c r="O4" s="4">
        <f t="shared" ref="O4:O15" si="2">STDEV(K4:L4)</f>
        <v>7.0710678118654755</v>
      </c>
      <c r="P4" s="33">
        <f t="shared" ref="P4:P15" si="3">O4/M4</f>
        <v>4.5767429203012787E-3</v>
      </c>
      <c r="Q4">
        <f t="shared" ref="Q4:Q20" si="4">I4*H4/60</f>
        <v>20</v>
      </c>
    </row>
    <row r="5" spans="1:17" x14ac:dyDescent="0.2">
      <c r="G5" s="28" t="s">
        <v>37</v>
      </c>
      <c r="H5" s="28">
        <v>10</v>
      </c>
      <c r="I5" s="28">
        <v>150</v>
      </c>
      <c r="J5" s="32">
        <f>I5/60</f>
        <v>2.5</v>
      </c>
      <c r="K5" s="13">
        <f>C76</f>
        <v>1560</v>
      </c>
      <c r="L5">
        <f>C84</f>
        <v>1530</v>
      </c>
      <c r="M5">
        <f t="shared" si="0"/>
        <v>1545</v>
      </c>
      <c r="N5" s="3">
        <f t="shared" si="1"/>
        <v>0.9861702127659574</v>
      </c>
      <c r="O5" s="4">
        <f t="shared" si="2"/>
        <v>21.213203435596427</v>
      </c>
      <c r="P5" s="33">
        <f t="shared" si="3"/>
        <v>1.3730228760903835E-2</v>
      </c>
      <c r="Q5">
        <f>I5*H5/60</f>
        <v>25</v>
      </c>
    </row>
    <row r="6" spans="1:17" x14ac:dyDescent="0.2">
      <c r="A6" s="20" t="s">
        <v>23</v>
      </c>
      <c r="B6" s="21">
        <v>44272</v>
      </c>
      <c r="G6" s="28" t="s">
        <v>37</v>
      </c>
      <c r="H6" s="28">
        <v>10</v>
      </c>
      <c r="I6" s="28">
        <v>210</v>
      </c>
      <c r="J6" s="32">
        <f t="shared" ref="J6:J7" si="5">I6/60</f>
        <v>3.5</v>
      </c>
      <c r="K6" s="13">
        <f>C92</f>
        <v>1560</v>
      </c>
      <c r="L6">
        <f>C100</f>
        <v>1560</v>
      </c>
      <c r="M6">
        <f t="shared" si="0"/>
        <v>1560</v>
      </c>
      <c r="N6" s="3">
        <f t="shared" si="1"/>
        <v>0.99574468085106382</v>
      </c>
      <c r="O6" s="4">
        <f t="shared" si="2"/>
        <v>0</v>
      </c>
      <c r="P6" s="33">
        <f t="shared" si="3"/>
        <v>0</v>
      </c>
      <c r="Q6">
        <f t="shared" si="4"/>
        <v>35</v>
      </c>
    </row>
    <row r="7" spans="1:17" x14ac:dyDescent="0.2">
      <c r="A7" s="20" t="s">
        <v>24</v>
      </c>
      <c r="G7" s="67" t="s">
        <v>37</v>
      </c>
      <c r="H7" s="67">
        <v>10</v>
      </c>
      <c r="I7" s="67">
        <v>240</v>
      </c>
      <c r="J7" s="68">
        <f t="shared" si="5"/>
        <v>4</v>
      </c>
      <c r="K7" s="17">
        <f>C108</f>
        <v>1560</v>
      </c>
      <c r="L7" s="17">
        <f>C116</f>
        <v>1570</v>
      </c>
      <c r="M7" s="17">
        <f t="shared" si="0"/>
        <v>1565</v>
      </c>
      <c r="N7" s="69">
        <f t="shared" si="1"/>
        <v>0.99893617021276593</v>
      </c>
      <c r="O7" s="68">
        <f t="shared" si="2"/>
        <v>7.0710678118654755</v>
      </c>
      <c r="P7" s="70">
        <f t="shared" si="3"/>
        <v>4.5182541928852878E-3</v>
      </c>
      <c r="Q7">
        <f t="shared" si="4"/>
        <v>40</v>
      </c>
    </row>
    <row r="8" spans="1:17" x14ac:dyDescent="0.2">
      <c r="A8" s="20" t="s">
        <v>25</v>
      </c>
      <c r="B8" s="20" t="s">
        <v>26</v>
      </c>
      <c r="G8" s="28" t="s">
        <v>37</v>
      </c>
      <c r="H8" s="28">
        <v>12</v>
      </c>
      <c r="I8" s="28">
        <v>0</v>
      </c>
      <c r="J8" s="4">
        <f>I8/60</f>
        <v>0</v>
      </c>
      <c r="K8" s="13">
        <f>C124</f>
        <v>1560</v>
      </c>
      <c r="L8">
        <f>C132</f>
        <v>1550</v>
      </c>
      <c r="M8">
        <f t="shared" si="0"/>
        <v>1555</v>
      </c>
      <c r="N8" s="3">
        <f t="shared" si="1"/>
        <v>0.99255319148936161</v>
      </c>
      <c r="O8" s="4">
        <f t="shared" si="2"/>
        <v>7.0710678118654755</v>
      </c>
      <c r="P8" s="33">
        <f t="shared" si="3"/>
        <v>4.5473104899456437E-3</v>
      </c>
      <c r="Q8">
        <f t="shared" si="4"/>
        <v>0</v>
      </c>
    </row>
    <row r="9" spans="1:17" x14ac:dyDescent="0.2">
      <c r="A9" s="20" t="s">
        <v>27</v>
      </c>
      <c r="B9" s="20" t="s">
        <v>47</v>
      </c>
      <c r="G9" s="28" t="s">
        <v>38</v>
      </c>
      <c r="H9" s="28">
        <v>12</v>
      </c>
      <c r="I9" s="27">
        <v>0</v>
      </c>
      <c r="J9" s="4">
        <f t="shared" ref="J9:J20" si="6">I9/60</f>
        <v>0</v>
      </c>
      <c r="K9" s="13">
        <f>C140</f>
        <v>1560</v>
      </c>
      <c r="L9">
        <f>C148</f>
        <v>1540</v>
      </c>
      <c r="M9">
        <f t="shared" si="0"/>
        <v>1550</v>
      </c>
      <c r="N9" s="3">
        <f t="shared" si="1"/>
        <v>0.9893617021276595</v>
      </c>
      <c r="O9" s="4">
        <f t="shared" si="2"/>
        <v>14.142135623730951</v>
      </c>
      <c r="P9" s="33">
        <f t="shared" si="3"/>
        <v>9.1239584669231943E-3</v>
      </c>
      <c r="Q9">
        <f t="shared" si="4"/>
        <v>0</v>
      </c>
    </row>
    <row r="10" spans="1:17" x14ac:dyDescent="0.2">
      <c r="G10" s="28" t="s">
        <v>38</v>
      </c>
      <c r="H10" s="28">
        <v>12</v>
      </c>
      <c r="I10" s="27">
        <v>5</v>
      </c>
      <c r="J10" s="4">
        <f t="shared" si="6"/>
        <v>8.3333333333333329E-2</v>
      </c>
      <c r="K10" s="13">
        <f>C156</f>
        <v>657</v>
      </c>
      <c r="L10">
        <f>C164</f>
        <v>670</v>
      </c>
      <c r="M10">
        <f t="shared" si="0"/>
        <v>663.5</v>
      </c>
      <c r="N10" s="3">
        <f t="shared" si="1"/>
        <v>0.42351063829787233</v>
      </c>
      <c r="O10" s="4">
        <f t="shared" si="2"/>
        <v>9.1923881554251174</v>
      </c>
      <c r="P10" s="33">
        <f t="shared" si="3"/>
        <v>1.3854390588432733E-2</v>
      </c>
      <c r="Q10">
        <f t="shared" si="4"/>
        <v>1</v>
      </c>
    </row>
    <row r="11" spans="1:17" x14ac:dyDescent="0.2">
      <c r="A11" s="20" t="s">
        <v>28</v>
      </c>
      <c r="B11" s="20" t="s">
        <v>29</v>
      </c>
      <c r="C11" s="20" t="s">
        <v>30</v>
      </c>
      <c r="D11" s="20" t="s">
        <v>31</v>
      </c>
      <c r="G11" s="28" t="s">
        <v>38</v>
      </c>
      <c r="H11" s="28">
        <v>12</v>
      </c>
      <c r="I11" s="27">
        <v>10</v>
      </c>
      <c r="J11" s="4">
        <f t="shared" si="6"/>
        <v>0.16666666666666666</v>
      </c>
      <c r="K11" s="13">
        <f>C172</f>
        <v>482</v>
      </c>
      <c r="L11">
        <f>C180</f>
        <v>478</v>
      </c>
      <c r="M11">
        <f t="shared" si="0"/>
        <v>480</v>
      </c>
      <c r="N11" s="3">
        <f t="shared" si="1"/>
        <v>0.30638297872340425</v>
      </c>
      <c r="O11" s="4">
        <f t="shared" si="2"/>
        <v>2.8284271247461903</v>
      </c>
      <c r="P11" s="33">
        <f t="shared" si="3"/>
        <v>5.8925565098878968E-3</v>
      </c>
      <c r="Q11">
        <f t="shared" si="4"/>
        <v>2</v>
      </c>
    </row>
    <row r="12" spans="1:17" x14ac:dyDescent="0.2">
      <c r="A12" s="20" t="s">
        <v>32</v>
      </c>
      <c r="B12" s="20" t="s">
        <v>32</v>
      </c>
      <c r="C12" s="20">
        <v>138</v>
      </c>
      <c r="D12" s="20" t="s">
        <v>33</v>
      </c>
      <c r="G12" s="28" t="s">
        <v>38</v>
      </c>
      <c r="H12" s="28">
        <v>12</v>
      </c>
      <c r="I12" s="27">
        <v>15</v>
      </c>
      <c r="J12" s="4">
        <f t="shared" si="6"/>
        <v>0.25</v>
      </c>
      <c r="K12" s="13">
        <f>C188</f>
        <v>446</v>
      </c>
      <c r="L12">
        <f>C196</f>
        <v>446</v>
      </c>
      <c r="M12">
        <f t="shared" si="0"/>
        <v>446</v>
      </c>
      <c r="N12" s="3">
        <f t="shared" si="1"/>
        <v>0.28468085106382979</v>
      </c>
      <c r="O12" s="4">
        <f t="shared" si="2"/>
        <v>0</v>
      </c>
      <c r="P12" s="33">
        <f t="shared" si="3"/>
        <v>0</v>
      </c>
      <c r="Q12">
        <f t="shared" si="4"/>
        <v>3</v>
      </c>
    </row>
    <row r="13" spans="1:17" x14ac:dyDescent="0.2">
      <c r="G13" s="28" t="s">
        <v>38</v>
      </c>
      <c r="H13" s="28">
        <v>12</v>
      </c>
      <c r="I13" s="27">
        <v>20</v>
      </c>
      <c r="J13" s="4">
        <f t="shared" si="6"/>
        <v>0.33333333333333331</v>
      </c>
      <c r="K13" s="13">
        <f>C204</f>
        <v>453</v>
      </c>
      <c r="L13">
        <f>C212</f>
        <v>459</v>
      </c>
      <c r="M13">
        <f t="shared" si="0"/>
        <v>456</v>
      </c>
      <c r="N13" s="3">
        <f t="shared" si="1"/>
        <v>0.29106382978723405</v>
      </c>
      <c r="O13" s="4">
        <f t="shared" si="2"/>
        <v>4.2426406871192848</v>
      </c>
      <c r="P13" s="33">
        <f t="shared" si="3"/>
        <v>9.3040365945598353E-3</v>
      </c>
      <c r="Q13">
        <f t="shared" si="4"/>
        <v>4</v>
      </c>
    </row>
    <row r="14" spans="1:17" x14ac:dyDescent="0.2">
      <c r="A14" s="20" t="s">
        <v>23</v>
      </c>
      <c r="B14" s="21">
        <v>44272</v>
      </c>
      <c r="G14" s="28" t="s">
        <v>38</v>
      </c>
      <c r="H14" s="28">
        <v>12</v>
      </c>
      <c r="I14" s="27">
        <v>25</v>
      </c>
      <c r="J14" s="4">
        <f t="shared" si="6"/>
        <v>0.41666666666666669</v>
      </c>
      <c r="K14" s="13">
        <f>C220</f>
        <v>449</v>
      </c>
      <c r="L14">
        <f>C228</f>
        <v>461</v>
      </c>
      <c r="M14">
        <f>AVERAGE(K14:L14)</f>
        <v>455</v>
      </c>
      <c r="N14" s="3">
        <f t="shared" si="1"/>
        <v>0.29042553191489362</v>
      </c>
      <c r="O14" s="4">
        <f t="shared" si="2"/>
        <v>8.4852813742385695</v>
      </c>
      <c r="P14" s="33">
        <f t="shared" si="3"/>
        <v>1.8648970053271582E-2</v>
      </c>
      <c r="Q14">
        <f t="shared" si="4"/>
        <v>5</v>
      </c>
    </row>
    <row r="15" spans="1:17" x14ac:dyDescent="0.2">
      <c r="A15" s="20" t="s">
        <v>24</v>
      </c>
      <c r="G15" s="28" t="s">
        <v>38</v>
      </c>
      <c r="H15" s="28">
        <v>12</v>
      </c>
      <c r="I15" s="27">
        <v>30</v>
      </c>
      <c r="J15" s="4">
        <f t="shared" si="6"/>
        <v>0.5</v>
      </c>
      <c r="K15" s="13">
        <f>C236</f>
        <v>471</v>
      </c>
      <c r="L15">
        <f>C244</f>
        <v>485</v>
      </c>
      <c r="M15">
        <f t="shared" si="0"/>
        <v>478</v>
      </c>
      <c r="N15" s="3">
        <f t="shared" si="1"/>
        <v>0.30510638297872339</v>
      </c>
      <c r="O15" s="4">
        <f t="shared" si="2"/>
        <v>9.8994949366116654</v>
      </c>
      <c r="P15" s="33">
        <f t="shared" si="3"/>
        <v>2.0710240453162481E-2</v>
      </c>
      <c r="Q15">
        <f t="shared" si="4"/>
        <v>6</v>
      </c>
    </row>
    <row r="16" spans="1:17" x14ac:dyDescent="0.2">
      <c r="A16" s="20" t="s">
        <v>25</v>
      </c>
      <c r="B16" s="20" t="s">
        <v>26</v>
      </c>
      <c r="G16" s="28" t="s">
        <v>38</v>
      </c>
      <c r="H16" s="28">
        <v>12</v>
      </c>
      <c r="I16" s="27">
        <v>60</v>
      </c>
      <c r="J16" s="4">
        <f t="shared" si="6"/>
        <v>1</v>
      </c>
      <c r="K16" s="13">
        <f>'10 mLh'!C12</f>
        <v>508</v>
      </c>
      <c r="M16">
        <f t="shared" si="0"/>
        <v>508</v>
      </c>
      <c r="N16" s="97">
        <f t="shared" si="1"/>
        <v>0.32425531914893613</v>
      </c>
      <c r="P16" s="33"/>
      <c r="Q16">
        <f t="shared" si="4"/>
        <v>12</v>
      </c>
    </row>
    <row r="17" spans="1:17" x14ac:dyDescent="0.2">
      <c r="A17" s="20" t="s">
        <v>27</v>
      </c>
      <c r="B17" s="20" t="s">
        <v>48</v>
      </c>
      <c r="G17" s="28" t="s">
        <v>38</v>
      </c>
      <c r="H17" s="28">
        <v>12</v>
      </c>
      <c r="I17" s="27">
        <v>90</v>
      </c>
      <c r="J17" s="4">
        <f t="shared" si="6"/>
        <v>1.5</v>
      </c>
      <c r="K17" s="13">
        <f>'10 mLh'!C20</f>
        <v>515</v>
      </c>
      <c r="M17">
        <f t="shared" si="0"/>
        <v>515</v>
      </c>
      <c r="N17" s="3">
        <f t="shared" si="1"/>
        <v>0.32872340425531915</v>
      </c>
      <c r="P17" s="33"/>
      <c r="Q17">
        <f t="shared" si="4"/>
        <v>18</v>
      </c>
    </row>
    <row r="18" spans="1:17" x14ac:dyDescent="0.2">
      <c r="G18" s="28" t="s">
        <v>38</v>
      </c>
      <c r="H18" s="28">
        <v>12</v>
      </c>
      <c r="I18" s="27">
        <v>120</v>
      </c>
      <c r="J18" s="4">
        <f t="shared" si="6"/>
        <v>2</v>
      </c>
      <c r="K18" s="13">
        <f>'10 mLh'!C28</f>
        <v>495</v>
      </c>
      <c r="M18">
        <f t="shared" si="0"/>
        <v>495</v>
      </c>
      <c r="N18" s="3">
        <f t="shared" si="1"/>
        <v>0.31595744680851062</v>
      </c>
      <c r="P18" s="33"/>
      <c r="Q18">
        <f t="shared" si="4"/>
        <v>24</v>
      </c>
    </row>
    <row r="19" spans="1:17" x14ac:dyDescent="0.2">
      <c r="A19" s="20" t="s">
        <v>28</v>
      </c>
      <c r="B19" s="20" t="s">
        <v>29</v>
      </c>
      <c r="C19" s="20" t="s">
        <v>30</v>
      </c>
      <c r="D19" s="20" t="s">
        <v>31</v>
      </c>
      <c r="G19" s="28" t="s">
        <v>38</v>
      </c>
      <c r="H19" s="28">
        <v>12</v>
      </c>
      <c r="I19" s="27">
        <v>150</v>
      </c>
      <c r="J19" s="4">
        <f t="shared" si="6"/>
        <v>2.5</v>
      </c>
      <c r="K19" s="25">
        <f>'10 mLh'!C36</f>
        <v>515</v>
      </c>
      <c r="M19">
        <f t="shared" si="0"/>
        <v>515</v>
      </c>
      <c r="N19" s="3">
        <f t="shared" si="1"/>
        <v>0.32872340425531915</v>
      </c>
      <c r="P19" s="33"/>
      <c r="Q19">
        <f t="shared" si="4"/>
        <v>30</v>
      </c>
    </row>
    <row r="20" spans="1:17" x14ac:dyDescent="0.2">
      <c r="A20" s="20" t="s">
        <v>32</v>
      </c>
      <c r="B20" s="20" t="s">
        <v>32</v>
      </c>
      <c r="C20" s="20">
        <v>1550</v>
      </c>
      <c r="D20" s="20" t="s">
        <v>33</v>
      </c>
      <c r="G20" s="28" t="s">
        <v>38</v>
      </c>
      <c r="H20" s="28">
        <v>12</v>
      </c>
      <c r="I20" s="27">
        <v>180</v>
      </c>
      <c r="J20" s="4">
        <f t="shared" si="6"/>
        <v>3</v>
      </c>
      <c r="K20" s="13">
        <f>'10 mLh'!C44</f>
        <v>518</v>
      </c>
      <c r="M20">
        <f t="shared" si="0"/>
        <v>518</v>
      </c>
      <c r="N20" s="3">
        <f t="shared" si="1"/>
        <v>0.33063829787234039</v>
      </c>
      <c r="P20" s="33"/>
      <c r="Q20">
        <f t="shared" si="4"/>
        <v>36</v>
      </c>
    </row>
    <row r="21" spans="1:17" x14ac:dyDescent="0.2">
      <c r="H21" s="13"/>
      <c r="I21" s="28"/>
      <c r="J21" s="4"/>
      <c r="K21" s="13"/>
      <c r="N21" s="3"/>
    </row>
    <row r="22" spans="1:17" x14ac:dyDescent="0.2">
      <c r="A22" s="20" t="s">
        <v>23</v>
      </c>
      <c r="B22" s="21">
        <v>44272</v>
      </c>
      <c r="H22" s="13"/>
      <c r="I22" s="27"/>
      <c r="J22" s="4"/>
      <c r="K22" s="13"/>
      <c r="N22" s="3"/>
    </row>
    <row r="23" spans="1:17" x14ac:dyDescent="0.2">
      <c r="A23" s="20" t="s">
        <v>24</v>
      </c>
      <c r="H23" s="13"/>
      <c r="I23" s="28"/>
      <c r="J23" s="4"/>
      <c r="K23" s="13"/>
      <c r="N23" s="3"/>
    </row>
    <row r="24" spans="1:17" x14ac:dyDescent="0.2">
      <c r="A24" s="20" t="s">
        <v>25</v>
      </c>
      <c r="B24" s="20" t="s">
        <v>26</v>
      </c>
      <c r="H24" s="13"/>
      <c r="I24" s="27"/>
      <c r="J24" s="4"/>
      <c r="N24" s="3"/>
    </row>
    <row r="25" spans="1:17" x14ac:dyDescent="0.2">
      <c r="A25" s="20" t="s">
        <v>27</v>
      </c>
      <c r="B25" s="20" t="s">
        <v>49</v>
      </c>
    </row>
    <row r="27" spans="1:17" x14ac:dyDescent="0.2">
      <c r="A27" s="20" t="s">
        <v>28</v>
      </c>
      <c r="B27" s="20" t="s">
        <v>29</v>
      </c>
      <c r="C27" s="20" t="s">
        <v>30</v>
      </c>
      <c r="D27" s="20" t="s">
        <v>31</v>
      </c>
    </row>
    <row r="28" spans="1:17" x14ac:dyDescent="0.2">
      <c r="A28" s="20" t="s">
        <v>32</v>
      </c>
      <c r="B28" s="20" t="s">
        <v>32</v>
      </c>
      <c r="C28" s="20">
        <v>1560</v>
      </c>
      <c r="D28" s="20" t="s">
        <v>33</v>
      </c>
    </row>
    <row r="30" spans="1:17" x14ac:dyDescent="0.2">
      <c r="A30" s="20" t="s">
        <v>23</v>
      </c>
      <c r="B30" s="21">
        <v>44272</v>
      </c>
    </row>
    <row r="31" spans="1:17" x14ac:dyDescent="0.2">
      <c r="A31" s="20" t="s">
        <v>24</v>
      </c>
    </row>
    <row r="32" spans="1:17" x14ac:dyDescent="0.2">
      <c r="A32" s="20" t="s">
        <v>25</v>
      </c>
      <c r="B32" s="20" t="s">
        <v>26</v>
      </c>
    </row>
    <row r="33" spans="1:4" x14ac:dyDescent="0.2">
      <c r="A33" s="20" t="s">
        <v>27</v>
      </c>
      <c r="B33" s="20" t="s">
        <v>50</v>
      </c>
    </row>
    <row r="35" spans="1:4" x14ac:dyDescent="0.2">
      <c r="A35" s="20" t="s">
        <v>28</v>
      </c>
      <c r="B35" s="20" t="s">
        <v>29</v>
      </c>
      <c r="C35" s="20" t="s">
        <v>30</v>
      </c>
      <c r="D35" s="20" t="s">
        <v>31</v>
      </c>
    </row>
    <row r="36" spans="1:4" x14ac:dyDescent="0.2">
      <c r="A36" s="20" t="s">
        <v>32</v>
      </c>
      <c r="B36" s="20" t="s">
        <v>32</v>
      </c>
      <c r="C36" s="20">
        <v>1590</v>
      </c>
      <c r="D36" s="20" t="s">
        <v>33</v>
      </c>
    </row>
    <row r="38" spans="1:4" x14ac:dyDescent="0.2">
      <c r="A38" s="20" t="s">
        <v>23</v>
      </c>
      <c r="B38" s="21">
        <v>44272</v>
      </c>
    </row>
    <row r="39" spans="1:4" x14ac:dyDescent="0.2">
      <c r="A39" s="20" t="s">
        <v>24</v>
      </c>
    </row>
    <row r="40" spans="1:4" x14ac:dyDescent="0.2">
      <c r="A40" s="20" t="s">
        <v>25</v>
      </c>
      <c r="B40" s="20" t="s">
        <v>26</v>
      </c>
    </row>
    <row r="41" spans="1:4" x14ac:dyDescent="0.2">
      <c r="A41" s="20" t="s">
        <v>27</v>
      </c>
      <c r="B41" s="20" t="s">
        <v>51</v>
      </c>
    </row>
    <row r="43" spans="1:4" x14ac:dyDescent="0.2">
      <c r="A43" s="20" t="s">
        <v>28</v>
      </c>
      <c r="B43" s="20" t="s">
        <v>29</v>
      </c>
      <c r="C43" s="20" t="s">
        <v>30</v>
      </c>
      <c r="D43" s="20" t="s">
        <v>31</v>
      </c>
    </row>
    <row r="44" spans="1:4" x14ac:dyDescent="0.2">
      <c r="A44" s="20" t="s">
        <v>32</v>
      </c>
      <c r="B44" s="20" t="s">
        <v>32</v>
      </c>
      <c r="C44" s="20">
        <v>1550</v>
      </c>
      <c r="D44" s="20" t="s">
        <v>33</v>
      </c>
    </row>
    <row r="46" spans="1:4" x14ac:dyDescent="0.2">
      <c r="A46" s="20" t="s">
        <v>23</v>
      </c>
      <c r="B46" s="21">
        <v>44272</v>
      </c>
    </row>
    <row r="47" spans="1:4" x14ac:dyDescent="0.2">
      <c r="A47" s="20" t="s">
        <v>24</v>
      </c>
    </row>
    <row r="48" spans="1:4" x14ac:dyDescent="0.2">
      <c r="A48" s="20" t="s">
        <v>25</v>
      </c>
      <c r="B48" s="20" t="s">
        <v>26</v>
      </c>
    </row>
    <row r="49" spans="1:4" x14ac:dyDescent="0.2">
      <c r="A49" s="20" t="s">
        <v>27</v>
      </c>
      <c r="B49" s="20" t="s">
        <v>52</v>
      </c>
    </row>
    <row r="51" spans="1:4" x14ac:dyDescent="0.2">
      <c r="A51" s="20" t="s">
        <v>28</v>
      </c>
      <c r="B51" s="20" t="s">
        <v>29</v>
      </c>
      <c r="C51" s="20" t="s">
        <v>30</v>
      </c>
      <c r="D51" s="20" t="s">
        <v>31</v>
      </c>
    </row>
    <row r="52" spans="1:4" x14ac:dyDescent="0.2">
      <c r="A52" s="20" t="s">
        <v>32</v>
      </c>
      <c r="B52" s="20" t="s">
        <v>32</v>
      </c>
      <c r="C52" s="20">
        <v>1550</v>
      </c>
      <c r="D52" s="20" t="s">
        <v>33</v>
      </c>
    </row>
    <row r="54" spans="1:4" x14ac:dyDescent="0.2">
      <c r="A54" s="20" t="s">
        <v>23</v>
      </c>
      <c r="B54" s="21">
        <v>44272</v>
      </c>
    </row>
    <row r="55" spans="1:4" x14ac:dyDescent="0.2">
      <c r="A55" s="20" t="s">
        <v>24</v>
      </c>
    </row>
    <row r="56" spans="1:4" x14ac:dyDescent="0.2">
      <c r="A56" s="20" t="s">
        <v>25</v>
      </c>
      <c r="B56" s="20" t="s">
        <v>26</v>
      </c>
    </row>
    <row r="57" spans="1:4" x14ac:dyDescent="0.2">
      <c r="A57" s="20" t="s">
        <v>27</v>
      </c>
      <c r="B57" s="20" t="s">
        <v>53</v>
      </c>
    </row>
    <row r="59" spans="1:4" x14ac:dyDescent="0.2">
      <c r="A59" s="20" t="s">
        <v>28</v>
      </c>
      <c r="B59" s="20" t="s">
        <v>29</v>
      </c>
      <c r="C59" s="20" t="s">
        <v>30</v>
      </c>
      <c r="D59" s="20" t="s">
        <v>31</v>
      </c>
    </row>
    <row r="60" spans="1:4" x14ac:dyDescent="0.2">
      <c r="A60" s="20" t="s">
        <v>32</v>
      </c>
      <c r="B60" s="20" t="s">
        <v>32</v>
      </c>
      <c r="C60" s="20">
        <v>1550</v>
      </c>
      <c r="D60" s="20" t="s">
        <v>33</v>
      </c>
    </row>
    <row r="62" spans="1:4" x14ac:dyDescent="0.2">
      <c r="A62" s="20" t="s">
        <v>23</v>
      </c>
      <c r="B62" s="21">
        <v>44272</v>
      </c>
    </row>
    <row r="63" spans="1:4" x14ac:dyDescent="0.2">
      <c r="A63" s="20" t="s">
        <v>24</v>
      </c>
    </row>
    <row r="64" spans="1:4" x14ac:dyDescent="0.2">
      <c r="A64" s="20" t="s">
        <v>25</v>
      </c>
      <c r="B64" s="20" t="s">
        <v>26</v>
      </c>
    </row>
    <row r="65" spans="1:4" x14ac:dyDescent="0.2">
      <c r="A65" s="20" t="s">
        <v>27</v>
      </c>
      <c r="B65" s="20" t="s">
        <v>54</v>
      </c>
    </row>
    <row r="67" spans="1:4" x14ac:dyDescent="0.2">
      <c r="A67" s="20" t="s">
        <v>28</v>
      </c>
      <c r="B67" s="20" t="s">
        <v>29</v>
      </c>
      <c r="C67" s="20" t="s">
        <v>30</v>
      </c>
      <c r="D67" s="20" t="s">
        <v>31</v>
      </c>
    </row>
    <row r="68" spans="1:4" x14ac:dyDescent="0.2">
      <c r="A68" s="20" t="s">
        <v>32</v>
      </c>
      <c r="B68" s="20" t="s">
        <v>32</v>
      </c>
      <c r="C68" s="20">
        <v>1540</v>
      </c>
      <c r="D68" s="20" t="s">
        <v>33</v>
      </c>
    </row>
    <row r="70" spans="1:4" x14ac:dyDescent="0.2">
      <c r="A70" s="20" t="s">
        <v>23</v>
      </c>
      <c r="B70" s="21">
        <v>44272</v>
      </c>
    </row>
    <row r="71" spans="1:4" x14ac:dyDescent="0.2">
      <c r="A71" s="20" t="s">
        <v>24</v>
      </c>
    </row>
    <row r="72" spans="1:4" x14ac:dyDescent="0.2">
      <c r="A72" s="20" t="s">
        <v>25</v>
      </c>
      <c r="B72" s="20" t="s">
        <v>26</v>
      </c>
    </row>
    <row r="73" spans="1:4" x14ac:dyDescent="0.2">
      <c r="A73" s="20" t="s">
        <v>27</v>
      </c>
      <c r="B73" s="20" t="s">
        <v>55</v>
      </c>
    </row>
    <row r="75" spans="1:4" x14ac:dyDescent="0.2">
      <c r="A75" s="20" t="s">
        <v>28</v>
      </c>
      <c r="B75" s="20" t="s">
        <v>29</v>
      </c>
      <c r="C75" s="20" t="s">
        <v>30</v>
      </c>
      <c r="D75" s="20" t="s">
        <v>31</v>
      </c>
    </row>
    <row r="76" spans="1:4" x14ac:dyDescent="0.2">
      <c r="A76" s="20" t="s">
        <v>32</v>
      </c>
      <c r="B76" s="20" t="s">
        <v>32</v>
      </c>
      <c r="C76" s="20">
        <v>1560</v>
      </c>
      <c r="D76" s="20" t="s">
        <v>33</v>
      </c>
    </row>
    <row r="78" spans="1:4" x14ac:dyDescent="0.2">
      <c r="A78" s="20" t="s">
        <v>23</v>
      </c>
      <c r="B78" s="21">
        <v>44272</v>
      </c>
    </row>
    <row r="79" spans="1:4" x14ac:dyDescent="0.2">
      <c r="A79" s="20" t="s">
        <v>24</v>
      </c>
    </row>
    <row r="80" spans="1:4" x14ac:dyDescent="0.2">
      <c r="A80" s="20" t="s">
        <v>25</v>
      </c>
      <c r="B80" s="20" t="s">
        <v>26</v>
      </c>
    </row>
    <row r="81" spans="1:4" x14ac:dyDescent="0.2">
      <c r="A81" s="20" t="s">
        <v>27</v>
      </c>
      <c r="B81" s="20" t="s">
        <v>56</v>
      </c>
    </row>
    <row r="83" spans="1:4" x14ac:dyDescent="0.2">
      <c r="A83" s="20" t="s">
        <v>28</v>
      </c>
      <c r="B83" s="20" t="s">
        <v>29</v>
      </c>
      <c r="C83" s="20" t="s">
        <v>30</v>
      </c>
      <c r="D83" s="20" t="s">
        <v>31</v>
      </c>
    </row>
    <row r="84" spans="1:4" x14ac:dyDescent="0.2">
      <c r="A84" s="20" t="s">
        <v>32</v>
      </c>
      <c r="B84" s="20" t="s">
        <v>32</v>
      </c>
      <c r="C84" s="20">
        <v>1530</v>
      </c>
      <c r="D84" s="20" t="s">
        <v>33</v>
      </c>
    </row>
    <row r="86" spans="1:4" x14ac:dyDescent="0.2">
      <c r="A86" s="20" t="s">
        <v>23</v>
      </c>
      <c r="B86" s="21">
        <v>44272</v>
      </c>
    </row>
    <row r="87" spans="1:4" x14ac:dyDescent="0.2">
      <c r="A87" s="20" t="s">
        <v>24</v>
      </c>
    </row>
    <row r="88" spans="1:4" x14ac:dyDescent="0.2">
      <c r="A88" s="20" t="s">
        <v>25</v>
      </c>
      <c r="B88" s="20" t="s">
        <v>26</v>
      </c>
    </row>
    <row r="89" spans="1:4" x14ac:dyDescent="0.2">
      <c r="A89" s="20" t="s">
        <v>27</v>
      </c>
      <c r="B89" s="20" t="s">
        <v>57</v>
      </c>
    </row>
    <row r="91" spans="1:4" x14ac:dyDescent="0.2">
      <c r="A91" s="20" t="s">
        <v>28</v>
      </c>
      <c r="B91" s="20" t="s">
        <v>29</v>
      </c>
      <c r="C91" s="20" t="s">
        <v>30</v>
      </c>
      <c r="D91" s="20" t="s">
        <v>31</v>
      </c>
    </row>
    <row r="92" spans="1:4" x14ac:dyDescent="0.2">
      <c r="A92" s="20" t="s">
        <v>32</v>
      </c>
      <c r="B92" s="20" t="s">
        <v>32</v>
      </c>
      <c r="C92" s="20">
        <v>1560</v>
      </c>
      <c r="D92" s="20" t="s">
        <v>33</v>
      </c>
    </row>
    <row r="94" spans="1:4" x14ac:dyDescent="0.2">
      <c r="A94" s="20" t="s">
        <v>23</v>
      </c>
      <c r="B94" s="21">
        <v>44272</v>
      </c>
    </row>
    <row r="95" spans="1:4" x14ac:dyDescent="0.2">
      <c r="A95" s="20" t="s">
        <v>24</v>
      </c>
    </row>
    <row r="96" spans="1:4" x14ac:dyDescent="0.2">
      <c r="A96" s="20" t="s">
        <v>25</v>
      </c>
      <c r="B96" s="20" t="s">
        <v>26</v>
      </c>
    </row>
    <row r="97" spans="1:4" x14ac:dyDescent="0.2">
      <c r="A97" s="20" t="s">
        <v>27</v>
      </c>
      <c r="B97" s="20" t="s">
        <v>58</v>
      </c>
    </row>
    <row r="99" spans="1:4" x14ac:dyDescent="0.2">
      <c r="A99" s="20" t="s">
        <v>28</v>
      </c>
      <c r="B99" s="20" t="s">
        <v>29</v>
      </c>
      <c r="C99" s="20" t="s">
        <v>30</v>
      </c>
      <c r="D99" s="20" t="s">
        <v>31</v>
      </c>
    </row>
    <row r="100" spans="1:4" x14ac:dyDescent="0.2">
      <c r="A100" s="20" t="s">
        <v>32</v>
      </c>
      <c r="B100" s="20" t="s">
        <v>32</v>
      </c>
      <c r="C100" s="20">
        <v>1560</v>
      </c>
      <c r="D100" s="20" t="s">
        <v>33</v>
      </c>
    </row>
    <row r="102" spans="1:4" x14ac:dyDescent="0.2">
      <c r="A102" s="20" t="s">
        <v>23</v>
      </c>
      <c r="B102" s="21">
        <v>44272</v>
      </c>
    </row>
    <row r="103" spans="1:4" x14ac:dyDescent="0.2">
      <c r="A103" s="20" t="s">
        <v>24</v>
      </c>
    </row>
    <row r="104" spans="1:4" x14ac:dyDescent="0.2">
      <c r="A104" s="20" t="s">
        <v>25</v>
      </c>
      <c r="B104" s="20" t="s">
        <v>26</v>
      </c>
    </row>
    <row r="105" spans="1:4" x14ac:dyDescent="0.2">
      <c r="A105" s="20" t="s">
        <v>27</v>
      </c>
      <c r="B105" s="20" t="s">
        <v>59</v>
      </c>
    </row>
    <row r="107" spans="1:4" x14ac:dyDescent="0.2">
      <c r="A107" s="20" t="s">
        <v>28</v>
      </c>
      <c r="B107" s="20" t="s">
        <v>29</v>
      </c>
      <c r="C107" s="20" t="s">
        <v>30</v>
      </c>
      <c r="D107" s="20" t="s">
        <v>31</v>
      </c>
    </row>
    <row r="108" spans="1:4" x14ac:dyDescent="0.2">
      <c r="A108" s="20" t="s">
        <v>32</v>
      </c>
      <c r="B108" s="20" t="s">
        <v>32</v>
      </c>
      <c r="C108" s="20">
        <v>1560</v>
      </c>
      <c r="D108" s="20" t="s">
        <v>33</v>
      </c>
    </row>
    <row r="110" spans="1:4" x14ac:dyDescent="0.2">
      <c r="A110" s="20" t="s">
        <v>23</v>
      </c>
      <c r="B110" s="21">
        <v>44272</v>
      </c>
    </row>
    <row r="111" spans="1:4" x14ac:dyDescent="0.2">
      <c r="A111" s="20" t="s">
        <v>24</v>
      </c>
    </row>
    <row r="112" spans="1:4" x14ac:dyDescent="0.2">
      <c r="A112" s="20" t="s">
        <v>25</v>
      </c>
      <c r="B112" s="20" t="s">
        <v>26</v>
      </c>
    </row>
    <row r="113" spans="1:4" x14ac:dyDescent="0.2">
      <c r="A113" s="20" t="s">
        <v>27</v>
      </c>
      <c r="B113" s="20" t="s">
        <v>60</v>
      </c>
    </row>
    <row r="115" spans="1:4" x14ac:dyDescent="0.2">
      <c r="A115" s="20" t="s">
        <v>28</v>
      </c>
      <c r="B115" s="20" t="s">
        <v>29</v>
      </c>
      <c r="C115" s="20" t="s">
        <v>30</v>
      </c>
      <c r="D115" s="20" t="s">
        <v>31</v>
      </c>
    </row>
    <row r="116" spans="1:4" x14ac:dyDescent="0.2">
      <c r="A116" s="20" t="s">
        <v>32</v>
      </c>
      <c r="B116" s="20" t="s">
        <v>32</v>
      </c>
      <c r="C116" s="20">
        <v>1570</v>
      </c>
      <c r="D116" s="20" t="s">
        <v>33</v>
      </c>
    </row>
    <row r="118" spans="1:4" x14ac:dyDescent="0.2">
      <c r="A118" s="20" t="s">
        <v>23</v>
      </c>
      <c r="B118" s="21">
        <v>44272</v>
      </c>
    </row>
    <row r="119" spans="1:4" x14ac:dyDescent="0.2">
      <c r="A119" s="20" t="s">
        <v>24</v>
      </c>
    </row>
    <row r="120" spans="1:4" x14ac:dyDescent="0.2">
      <c r="A120" s="20" t="s">
        <v>25</v>
      </c>
      <c r="B120" s="20" t="s">
        <v>26</v>
      </c>
    </row>
    <row r="121" spans="1:4" x14ac:dyDescent="0.2">
      <c r="A121" s="20" t="s">
        <v>27</v>
      </c>
      <c r="B121" s="20" t="s">
        <v>61</v>
      </c>
    </row>
    <row r="123" spans="1:4" x14ac:dyDescent="0.2">
      <c r="A123" s="20" t="s">
        <v>28</v>
      </c>
      <c r="B123" s="20" t="s">
        <v>29</v>
      </c>
      <c r="C123" s="20" t="s">
        <v>30</v>
      </c>
      <c r="D123" s="20" t="s">
        <v>31</v>
      </c>
    </row>
    <row r="124" spans="1:4" x14ac:dyDescent="0.2">
      <c r="A124" s="20" t="s">
        <v>32</v>
      </c>
      <c r="B124" s="20" t="s">
        <v>32</v>
      </c>
      <c r="C124" s="20">
        <v>1560</v>
      </c>
      <c r="D124" s="20" t="s">
        <v>33</v>
      </c>
    </row>
    <row r="126" spans="1:4" x14ac:dyDescent="0.2">
      <c r="A126" s="20" t="s">
        <v>23</v>
      </c>
      <c r="B126" s="21">
        <v>44272</v>
      </c>
    </row>
    <row r="127" spans="1:4" x14ac:dyDescent="0.2">
      <c r="A127" s="20" t="s">
        <v>24</v>
      </c>
    </row>
    <row r="128" spans="1:4" x14ac:dyDescent="0.2">
      <c r="A128" s="20" t="s">
        <v>25</v>
      </c>
      <c r="B128" s="20" t="s">
        <v>26</v>
      </c>
    </row>
    <row r="129" spans="1:4" x14ac:dyDescent="0.2">
      <c r="A129" s="20" t="s">
        <v>27</v>
      </c>
      <c r="B129" s="20" t="s">
        <v>62</v>
      </c>
    </row>
    <row r="131" spans="1:4" x14ac:dyDescent="0.2">
      <c r="A131" s="20" t="s">
        <v>28</v>
      </c>
      <c r="B131" s="20" t="s">
        <v>29</v>
      </c>
      <c r="C131" s="20" t="s">
        <v>30</v>
      </c>
      <c r="D131" s="20" t="s">
        <v>31</v>
      </c>
    </row>
    <row r="132" spans="1:4" x14ac:dyDescent="0.2">
      <c r="A132" s="20" t="s">
        <v>32</v>
      </c>
      <c r="B132" s="20" t="s">
        <v>32</v>
      </c>
      <c r="C132" s="20">
        <v>1550</v>
      </c>
      <c r="D132" s="20" t="s">
        <v>33</v>
      </c>
    </row>
    <row r="134" spans="1:4" x14ac:dyDescent="0.2">
      <c r="A134" s="20" t="s">
        <v>23</v>
      </c>
      <c r="B134" s="21">
        <v>44272</v>
      </c>
    </row>
    <row r="135" spans="1:4" x14ac:dyDescent="0.2">
      <c r="A135" s="20" t="s">
        <v>24</v>
      </c>
    </row>
    <row r="136" spans="1:4" x14ac:dyDescent="0.2">
      <c r="A136" s="20" t="s">
        <v>25</v>
      </c>
      <c r="B136" s="20" t="s">
        <v>26</v>
      </c>
    </row>
    <row r="137" spans="1:4" x14ac:dyDescent="0.2">
      <c r="A137" s="20" t="s">
        <v>27</v>
      </c>
      <c r="B137" s="20" t="s">
        <v>63</v>
      </c>
    </row>
    <row r="139" spans="1:4" x14ac:dyDescent="0.2">
      <c r="A139" s="20" t="s">
        <v>28</v>
      </c>
      <c r="B139" s="20" t="s">
        <v>29</v>
      </c>
      <c r="C139" s="20" t="s">
        <v>30</v>
      </c>
      <c r="D139" s="20" t="s">
        <v>31</v>
      </c>
    </row>
    <row r="140" spans="1:4" x14ac:dyDescent="0.2">
      <c r="A140" s="20" t="s">
        <v>32</v>
      </c>
      <c r="B140" s="20" t="s">
        <v>32</v>
      </c>
      <c r="C140" s="20">
        <v>1560</v>
      </c>
      <c r="D140" s="20" t="s">
        <v>33</v>
      </c>
    </row>
    <row r="142" spans="1:4" x14ac:dyDescent="0.2">
      <c r="A142" s="20" t="s">
        <v>23</v>
      </c>
      <c r="B142" s="21">
        <v>44272</v>
      </c>
    </row>
    <row r="143" spans="1:4" x14ac:dyDescent="0.2">
      <c r="A143" s="20" t="s">
        <v>24</v>
      </c>
    </row>
    <row r="144" spans="1:4" x14ac:dyDescent="0.2">
      <c r="A144" s="20" t="s">
        <v>25</v>
      </c>
      <c r="B144" s="20" t="s">
        <v>26</v>
      </c>
    </row>
    <row r="145" spans="1:4" x14ac:dyDescent="0.2">
      <c r="A145" s="20" t="s">
        <v>27</v>
      </c>
      <c r="B145" s="20" t="s">
        <v>64</v>
      </c>
    </row>
    <row r="147" spans="1:4" x14ac:dyDescent="0.2">
      <c r="A147" s="20" t="s">
        <v>28</v>
      </c>
      <c r="B147" s="20" t="s">
        <v>29</v>
      </c>
      <c r="C147" s="20" t="s">
        <v>30</v>
      </c>
      <c r="D147" s="20" t="s">
        <v>31</v>
      </c>
    </row>
    <row r="148" spans="1:4" x14ac:dyDescent="0.2">
      <c r="A148" s="20" t="s">
        <v>32</v>
      </c>
      <c r="B148" s="20" t="s">
        <v>32</v>
      </c>
      <c r="C148" s="20">
        <v>1540</v>
      </c>
      <c r="D148" s="20" t="s">
        <v>33</v>
      </c>
    </row>
    <row r="150" spans="1:4" x14ac:dyDescent="0.2">
      <c r="A150" s="20" t="s">
        <v>23</v>
      </c>
      <c r="B150" s="21">
        <v>44272</v>
      </c>
    </row>
    <row r="151" spans="1:4" x14ac:dyDescent="0.2">
      <c r="A151" s="20" t="s">
        <v>24</v>
      </c>
    </row>
    <row r="152" spans="1:4" x14ac:dyDescent="0.2">
      <c r="A152" s="20" t="s">
        <v>25</v>
      </c>
      <c r="B152" s="20" t="s">
        <v>26</v>
      </c>
    </row>
    <row r="153" spans="1:4" x14ac:dyDescent="0.2">
      <c r="A153" s="20" t="s">
        <v>27</v>
      </c>
      <c r="B153" s="20" t="s">
        <v>65</v>
      </c>
    </row>
    <row r="155" spans="1:4" x14ac:dyDescent="0.2">
      <c r="A155" s="20" t="s">
        <v>28</v>
      </c>
      <c r="B155" s="20" t="s">
        <v>29</v>
      </c>
      <c r="C155" s="20" t="s">
        <v>30</v>
      </c>
      <c r="D155" s="20" t="s">
        <v>31</v>
      </c>
    </row>
    <row r="156" spans="1:4" x14ac:dyDescent="0.2">
      <c r="A156" s="20" t="s">
        <v>32</v>
      </c>
      <c r="B156" s="20" t="s">
        <v>32</v>
      </c>
      <c r="C156" s="20">
        <v>657</v>
      </c>
      <c r="D156" s="20" t="s">
        <v>33</v>
      </c>
    </row>
    <row r="158" spans="1:4" x14ac:dyDescent="0.2">
      <c r="A158" s="20" t="s">
        <v>23</v>
      </c>
      <c r="B158" s="21">
        <v>44272</v>
      </c>
    </row>
    <row r="159" spans="1:4" x14ac:dyDescent="0.2">
      <c r="A159" s="20" t="s">
        <v>24</v>
      </c>
    </row>
    <row r="160" spans="1:4" x14ac:dyDescent="0.2">
      <c r="A160" s="20" t="s">
        <v>25</v>
      </c>
      <c r="B160" s="20" t="s">
        <v>26</v>
      </c>
    </row>
    <row r="161" spans="1:4" x14ac:dyDescent="0.2">
      <c r="A161" s="20" t="s">
        <v>27</v>
      </c>
      <c r="B161" s="20" t="s">
        <v>66</v>
      </c>
    </row>
    <row r="163" spans="1:4" x14ac:dyDescent="0.2">
      <c r="A163" s="20" t="s">
        <v>28</v>
      </c>
      <c r="B163" s="20" t="s">
        <v>29</v>
      </c>
      <c r="C163" s="20" t="s">
        <v>30</v>
      </c>
      <c r="D163" s="20" t="s">
        <v>31</v>
      </c>
    </row>
    <row r="164" spans="1:4" x14ac:dyDescent="0.2">
      <c r="A164" s="20" t="s">
        <v>32</v>
      </c>
      <c r="B164" s="20" t="s">
        <v>32</v>
      </c>
      <c r="C164" s="20">
        <v>670</v>
      </c>
      <c r="D164" s="20" t="s">
        <v>33</v>
      </c>
    </row>
    <row r="166" spans="1:4" x14ac:dyDescent="0.2">
      <c r="A166" s="20" t="s">
        <v>23</v>
      </c>
      <c r="B166" s="21">
        <v>44272</v>
      </c>
    </row>
    <row r="167" spans="1:4" x14ac:dyDescent="0.2">
      <c r="A167" s="20" t="s">
        <v>24</v>
      </c>
    </row>
    <row r="168" spans="1:4" x14ac:dyDescent="0.2">
      <c r="A168" s="20" t="s">
        <v>25</v>
      </c>
      <c r="B168" s="20" t="s">
        <v>26</v>
      </c>
    </row>
    <row r="169" spans="1:4" x14ac:dyDescent="0.2">
      <c r="A169" s="20" t="s">
        <v>27</v>
      </c>
      <c r="B169" s="20" t="s">
        <v>67</v>
      </c>
    </row>
    <row r="171" spans="1:4" x14ac:dyDescent="0.2">
      <c r="A171" s="20" t="s">
        <v>28</v>
      </c>
      <c r="B171" s="20" t="s">
        <v>29</v>
      </c>
      <c r="C171" s="20" t="s">
        <v>30</v>
      </c>
      <c r="D171" s="20" t="s">
        <v>31</v>
      </c>
    </row>
    <row r="172" spans="1:4" x14ac:dyDescent="0.2">
      <c r="A172" s="20" t="s">
        <v>32</v>
      </c>
      <c r="B172" s="20" t="s">
        <v>32</v>
      </c>
      <c r="C172" s="20">
        <v>482</v>
      </c>
      <c r="D172" s="20" t="s">
        <v>33</v>
      </c>
    </row>
    <row r="174" spans="1:4" x14ac:dyDescent="0.2">
      <c r="A174" s="20" t="s">
        <v>23</v>
      </c>
      <c r="B174" s="21">
        <v>44272</v>
      </c>
    </row>
    <row r="175" spans="1:4" x14ac:dyDescent="0.2">
      <c r="A175" s="20" t="s">
        <v>24</v>
      </c>
    </row>
    <row r="176" spans="1:4" x14ac:dyDescent="0.2">
      <c r="A176" s="20" t="s">
        <v>25</v>
      </c>
      <c r="B176" s="20" t="s">
        <v>26</v>
      </c>
    </row>
    <row r="177" spans="1:4" x14ac:dyDescent="0.2">
      <c r="A177" s="20" t="s">
        <v>27</v>
      </c>
      <c r="B177" s="20" t="s">
        <v>68</v>
      </c>
    </row>
    <row r="179" spans="1:4" x14ac:dyDescent="0.2">
      <c r="A179" s="20" t="s">
        <v>28</v>
      </c>
      <c r="B179" s="20" t="s">
        <v>29</v>
      </c>
      <c r="C179" s="20" t="s">
        <v>30</v>
      </c>
      <c r="D179" s="20" t="s">
        <v>31</v>
      </c>
    </row>
    <row r="180" spans="1:4" x14ac:dyDescent="0.2">
      <c r="A180" s="20" t="s">
        <v>32</v>
      </c>
      <c r="B180" s="20" t="s">
        <v>32</v>
      </c>
      <c r="C180" s="20">
        <v>478</v>
      </c>
      <c r="D180" s="20" t="s">
        <v>33</v>
      </c>
    </row>
    <row r="182" spans="1:4" x14ac:dyDescent="0.2">
      <c r="A182" s="20" t="s">
        <v>23</v>
      </c>
      <c r="B182" s="21">
        <v>44272</v>
      </c>
    </row>
    <row r="183" spans="1:4" x14ac:dyDescent="0.2">
      <c r="A183" s="20" t="s">
        <v>24</v>
      </c>
    </row>
    <row r="184" spans="1:4" x14ac:dyDescent="0.2">
      <c r="A184" s="20" t="s">
        <v>25</v>
      </c>
      <c r="B184" s="20" t="s">
        <v>26</v>
      </c>
    </row>
    <row r="185" spans="1:4" x14ac:dyDescent="0.2">
      <c r="A185" s="20" t="s">
        <v>27</v>
      </c>
      <c r="B185" s="20" t="s">
        <v>69</v>
      </c>
    </row>
    <row r="187" spans="1:4" x14ac:dyDescent="0.2">
      <c r="A187" s="20" t="s">
        <v>28</v>
      </c>
      <c r="B187" s="20" t="s">
        <v>29</v>
      </c>
      <c r="C187" s="20" t="s">
        <v>30</v>
      </c>
      <c r="D187" s="20" t="s">
        <v>31</v>
      </c>
    </row>
    <row r="188" spans="1:4" x14ac:dyDescent="0.2">
      <c r="A188" s="20" t="s">
        <v>32</v>
      </c>
      <c r="B188" s="20" t="s">
        <v>32</v>
      </c>
      <c r="C188" s="20">
        <v>446</v>
      </c>
      <c r="D188" s="20" t="s">
        <v>33</v>
      </c>
    </row>
    <row r="190" spans="1:4" x14ac:dyDescent="0.2">
      <c r="A190" s="20" t="s">
        <v>23</v>
      </c>
      <c r="B190" s="21">
        <v>44272</v>
      </c>
    </row>
    <row r="191" spans="1:4" x14ac:dyDescent="0.2">
      <c r="A191" s="20" t="s">
        <v>24</v>
      </c>
    </row>
    <row r="192" spans="1:4" x14ac:dyDescent="0.2">
      <c r="A192" s="20" t="s">
        <v>25</v>
      </c>
      <c r="B192" s="20" t="s">
        <v>26</v>
      </c>
    </row>
    <row r="193" spans="1:4" x14ac:dyDescent="0.2">
      <c r="A193" s="20" t="s">
        <v>27</v>
      </c>
      <c r="B193" s="20" t="s">
        <v>70</v>
      </c>
    </row>
    <row r="195" spans="1:4" x14ac:dyDescent="0.2">
      <c r="A195" s="20" t="s">
        <v>28</v>
      </c>
      <c r="B195" s="20" t="s">
        <v>29</v>
      </c>
      <c r="C195" s="20" t="s">
        <v>30</v>
      </c>
      <c r="D195" s="20" t="s">
        <v>31</v>
      </c>
    </row>
    <row r="196" spans="1:4" x14ac:dyDescent="0.2">
      <c r="A196" s="20" t="s">
        <v>32</v>
      </c>
      <c r="B196" s="20" t="s">
        <v>32</v>
      </c>
      <c r="C196" s="20">
        <v>446</v>
      </c>
      <c r="D196" s="20" t="s">
        <v>33</v>
      </c>
    </row>
    <row r="198" spans="1:4" x14ac:dyDescent="0.2">
      <c r="A198" s="20" t="s">
        <v>23</v>
      </c>
      <c r="B198" s="21">
        <v>44272</v>
      </c>
    </row>
    <row r="199" spans="1:4" x14ac:dyDescent="0.2">
      <c r="A199" s="20" t="s">
        <v>24</v>
      </c>
    </row>
    <row r="200" spans="1:4" x14ac:dyDescent="0.2">
      <c r="A200" s="20" t="s">
        <v>25</v>
      </c>
      <c r="B200" s="20" t="s">
        <v>26</v>
      </c>
    </row>
    <row r="201" spans="1:4" x14ac:dyDescent="0.2">
      <c r="A201" s="20" t="s">
        <v>27</v>
      </c>
      <c r="B201" s="20" t="s">
        <v>71</v>
      </c>
    </row>
    <row r="203" spans="1:4" x14ac:dyDescent="0.2">
      <c r="A203" s="20" t="s">
        <v>28</v>
      </c>
      <c r="B203" s="20" t="s">
        <v>29</v>
      </c>
      <c r="C203" s="20" t="s">
        <v>30</v>
      </c>
      <c r="D203" s="20" t="s">
        <v>31</v>
      </c>
    </row>
    <row r="204" spans="1:4" x14ac:dyDescent="0.2">
      <c r="A204" s="20" t="s">
        <v>32</v>
      </c>
      <c r="B204" s="20" t="s">
        <v>32</v>
      </c>
      <c r="C204" s="20">
        <v>453</v>
      </c>
      <c r="D204" s="20" t="s">
        <v>33</v>
      </c>
    </row>
    <row r="206" spans="1:4" x14ac:dyDescent="0.2">
      <c r="A206" s="20" t="s">
        <v>23</v>
      </c>
      <c r="B206" s="21">
        <v>44272</v>
      </c>
    </row>
    <row r="207" spans="1:4" x14ac:dyDescent="0.2">
      <c r="A207" s="20" t="s">
        <v>24</v>
      </c>
    </row>
    <row r="208" spans="1:4" x14ac:dyDescent="0.2">
      <c r="A208" s="20" t="s">
        <v>25</v>
      </c>
      <c r="B208" s="20" t="s">
        <v>26</v>
      </c>
    </row>
    <row r="209" spans="1:4" x14ac:dyDescent="0.2">
      <c r="A209" s="20" t="s">
        <v>27</v>
      </c>
      <c r="B209" s="20" t="s">
        <v>72</v>
      </c>
    </row>
    <row r="211" spans="1:4" x14ac:dyDescent="0.2">
      <c r="A211" s="20" t="s">
        <v>28</v>
      </c>
      <c r="B211" s="20" t="s">
        <v>29</v>
      </c>
      <c r="C211" s="20" t="s">
        <v>30</v>
      </c>
      <c r="D211" s="20" t="s">
        <v>31</v>
      </c>
    </row>
    <row r="212" spans="1:4" x14ac:dyDescent="0.2">
      <c r="A212" s="20" t="s">
        <v>32</v>
      </c>
      <c r="B212" s="20" t="s">
        <v>32</v>
      </c>
      <c r="C212" s="20">
        <v>459</v>
      </c>
      <c r="D212" s="20" t="s">
        <v>33</v>
      </c>
    </row>
    <row r="214" spans="1:4" x14ac:dyDescent="0.2">
      <c r="A214" s="20" t="s">
        <v>23</v>
      </c>
      <c r="B214" s="21">
        <v>44272</v>
      </c>
    </row>
    <row r="215" spans="1:4" x14ac:dyDescent="0.2">
      <c r="A215" s="20" t="s">
        <v>24</v>
      </c>
    </row>
    <row r="216" spans="1:4" x14ac:dyDescent="0.2">
      <c r="A216" s="20" t="s">
        <v>25</v>
      </c>
      <c r="B216" s="20" t="s">
        <v>26</v>
      </c>
    </row>
    <row r="217" spans="1:4" x14ac:dyDescent="0.2">
      <c r="A217" s="20" t="s">
        <v>27</v>
      </c>
      <c r="B217" s="20" t="s">
        <v>73</v>
      </c>
    </row>
    <row r="219" spans="1:4" x14ac:dyDescent="0.2">
      <c r="A219" s="20" t="s">
        <v>28</v>
      </c>
      <c r="B219" s="20" t="s">
        <v>29</v>
      </c>
      <c r="C219" s="20" t="s">
        <v>30</v>
      </c>
      <c r="D219" s="20" t="s">
        <v>31</v>
      </c>
    </row>
    <row r="220" spans="1:4" x14ac:dyDescent="0.2">
      <c r="A220" s="20" t="s">
        <v>32</v>
      </c>
      <c r="B220" s="20" t="s">
        <v>32</v>
      </c>
      <c r="C220" s="20">
        <v>449</v>
      </c>
      <c r="D220" s="20" t="s">
        <v>33</v>
      </c>
    </row>
    <row r="222" spans="1:4" x14ac:dyDescent="0.2">
      <c r="A222" s="20" t="s">
        <v>23</v>
      </c>
      <c r="B222" s="21">
        <v>44272</v>
      </c>
    </row>
    <row r="223" spans="1:4" x14ac:dyDescent="0.2">
      <c r="A223" s="20" t="s">
        <v>24</v>
      </c>
    </row>
    <row r="224" spans="1:4" x14ac:dyDescent="0.2">
      <c r="A224" s="20" t="s">
        <v>25</v>
      </c>
      <c r="B224" s="20" t="s">
        <v>26</v>
      </c>
    </row>
    <row r="225" spans="1:4" x14ac:dyDescent="0.2">
      <c r="A225" s="20" t="s">
        <v>27</v>
      </c>
      <c r="B225" s="20" t="s">
        <v>74</v>
      </c>
    </row>
    <row r="227" spans="1:4" x14ac:dyDescent="0.2">
      <c r="A227" s="20" t="s">
        <v>28</v>
      </c>
      <c r="B227" s="20" t="s">
        <v>29</v>
      </c>
      <c r="C227" s="20" t="s">
        <v>30</v>
      </c>
      <c r="D227" s="20" t="s">
        <v>31</v>
      </c>
    </row>
    <row r="228" spans="1:4" x14ac:dyDescent="0.2">
      <c r="A228" s="20" t="s">
        <v>32</v>
      </c>
      <c r="B228" s="20" t="s">
        <v>32</v>
      </c>
      <c r="C228" s="20">
        <v>461</v>
      </c>
      <c r="D228" s="20" t="s">
        <v>33</v>
      </c>
    </row>
    <row r="230" spans="1:4" x14ac:dyDescent="0.2">
      <c r="A230" s="20" t="s">
        <v>23</v>
      </c>
      <c r="B230" s="21">
        <v>44272</v>
      </c>
    </row>
    <row r="231" spans="1:4" x14ac:dyDescent="0.2">
      <c r="A231" s="20" t="s">
        <v>24</v>
      </c>
    </row>
    <row r="232" spans="1:4" x14ac:dyDescent="0.2">
      <c r="A232" s="20" t="s">
        <v>25</v>
      </c>
      <c r="B232" s="20" t="s">
        <v>26</v>
      </c>
    </row>
    <row r="233" spans="1:4" x14ac:dyDescent="0.2">
      <c r="A233" s="20" t="s">
        <v>27</v>
      </c>
      <c r="B233" s="20" t="s">
        <v>75</v>
      </c>
    </row>
    <row r="235" spans="1:4" x14ac:dyDescent="0.2">
      <c r="A235" s="20" t="s">
        <v>28</v>
      </c>
      <c r="B235" s="20" t="s">
        <v>29</v>
      </c>
      <c r="C235" s="20" t="s">
        <v>30</v>
      </c>
      <c r="D235" s="20" t="s">
        <v>31</v>
      </c>
    </row>
    <row r="236" spans="1:4" x14ac:dyDescent="0.2">
      <c r="A236" s="20" t="s">
        <v>32</v>
      </c>
      <c r="B236" s="20" t="s">
        <v>32</v>
      </c>
      <c r="C236" s="20">
        <v>471</v>
      </c>
      <c r="D236" s="20" t="s">
        <v>33</v>
      </c>
    </row>
    <row r="238" spans="1:4" x14ac:dyDescent="0.2">
      <c r="A238" s="20" t="s">
        <v>23</v>
      </c>
      <c r="B238" s="21">
        <v>44272</v>
      </c>
    </row>
    <row r="239" spans="1:4" x14ac:dyDescent="0.2">
      <c r="A239" s="20" t="s">
        <v>24</v>
      </c>
    </row>
    <row r="240" spans="1:4" x14ac:dyDescent="0.2">
      <c r="A240" s="20" t="s">
        <v>25</v>
      </c>
      <c r="B240" s="20" t="s">
        <v>26</v>
      </c>
    </row>
    <row r="241" spans="1:4" x14ac:dyDescent="0.2">
      <c r="A241" s="20" t="s">
        <v>27</v>
      </c>
      <c r="B241" s="20" t="s">
        <v>76</v>
      </c>
    </row>
    <row r="243" spans="1:4" x14ac:dyDescent="0.2">
      <c r="A243" s="20" t="s">
        <v>28</v>
      </c>
      <c r="B243" s="20" t="s">
        <v>29</v>
      </c>
      <c r="C243" s="20" t="s">
        <v>30</v>
      </c>
      <c r="D243" s="20" t="s">
        <v>31</v>
      </c>
    </row>
    <row r="244" spans="1:4" x14ac:dyDescent="0.2">
      <c r="A244" s="20" t="s">
        <v>32</v>
      </c>
      <c r="B244" s="20" t="s">
        <v>32</v>
      </c>
      <c r="C244" s="20">
        <v>485</v>
      </c>
      <c r="D244" s="20" t="s">
        <v>33</v>
      </c>
    </row>
  </sheetData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100"/>
  <sheetViews>
    <sheetView workbookViewId="0">
      <selection activeCell="B48" sqref="B48"/>
    </sheetView>
  </sheetViews>
  <sheetFormatPr baseColWidth="10" defaultColWidth="11.5" defaultRowHeight="15" x14ac:dyDescent="0.2"/>
  <cols>
    <col min="22" max="22" width="12" bestFit="1" customWidth="1"/>
  </cols>
  <sheetData>
    <row r="1" spans="1:33" x14ac:dyDescent="0.2">
      <c r="A1" s="51" t="s">
        <v>0</v>
      </c>
      <c r="B1" s="40"/>
      <c r="C1" s="40"/>
      <c r="D1" s="40"/>
      <c r="E1" s="40"/>
      <c r="F1" s="40"/>
      <c r="G1" s="40"/>
      <c r="H1" s="40"/>
      <c r="I1" s="40"/>
      <c r="J1" s="41"/>
    </row>
    <row r="2" spans="1:33" x14ac:dyDescent="0.2">
      <c r="A2" s="42" t="s">
        <v>1</v>
      </c>
      <c r="B2" s="10" t="s">
        <v>2</v>
      </c>
      <c r="C2" s="10" t="s">
        <v>3</v>
      </c>
      <c r="D2" s="10" t="s">
        <v>4</v>
      </c>
      <c r="E2" s="34" t="s">
        <v>5</v>
      </c>
      <c r="F2" s="10" t="s">
        <v>2</v>
      </c>
      <c r="G2" s="10" t="s">
        <v>41</v>
      </c>
      <c r="H2" s="10" t="s">
        <v>4</v>
      </c>
      <c r="I2" s="34" t="s">
        <v>5</v>
      </c>
      <c r="J2" s="43" t="s">
        <v>40</v>
      </c>
    </row>
    <row r="3" spans="1:33" x14ac:dyDescent="0.2">
      <c r="A3" s="44">
        <v>10</v>
      </c>
      <c r="B3" s="26">
        <v>0.24928909952606634</v>
      </c>
      <c r="C3" s="13"/>
      <c r="D3" s="26">
        <v>4.1689214294763435</v>
      </c>
      <c r="E3" s="26">
        <v>3.0399976613196295E-2</v>
      </c>
      <c r="F3" s="55">
        <v>0.31563981042654027</v>
      </c>
      <c r="G3" s="13">
        <v>120</v>
      </c>
      <c r="H3" s="52">
        <v>4.2578885939393958</v>
      </c>
      <c r="I3" s="53">
        <v>3.4884092464700076E-2</v>
      </c>
      <c r="J3" s="54">
        <v>1.5802777777777783</v>
      </c>
    </row>
    <row r="4" spans="1:33" x14ac:dyDescent="0.2">
      <c r="A4" s="44">
        <v>8</v>
      </c>
      <c r="B4" s="26">
        <v>0.27440758293838863</v>
      </c>
      <c r="C4" s="13"/>
      <c r="D4" s="26">
        <v>3.4888780697928063</v>
      </c>
      <c r="E4" s="26">
        <v>3.2930743925791282E-2</v>
      </c>
      <c r="F4" s="55">
        <v>0.30053003533568906</v>
      </c>
      <c r="G4" s="13">
        <v>90</v>
      </c>
      <c r="H4" s="26">
        <v>3.4223509408926489</v>
      </c>
      <c r="I4" s="55">
        <v>2.3895457457527993E-2</v>
      </c>
      <c r="J4" s="54">
        <v>1.0461111111111117</v>
      </c>
    </row>
    <row r="5" spans="1:33" x14ac:dyDescent="0.2">
      <c r="A5" s="44">
        <v>6</v>
      </c>
      <c r="B5" s="13" t="s">
        <v>6</v>
      </c>
      <c r="C5" s="13"/>
      <c r="D5" s="13" t="s">
        <v>6</v>
      </c>
      <c r="E5" s="13" t="s">
        <v>6</v>
      </c>
      <c r="F5" s="55">
        <v>0.28303886925795052</v>
      </c>
      <c r="G5" s="13">
        <v>210</v>
      </c>
      <c r="H5" s="26">
        <v>2.5560990600839419</v>
      </c>
      <c r="I5" s="55">
        <v>2.1218388801703309E-2</v>
      </c>
      <c r="J5" s="54">
        <v>1.1052777777777785</v>
      </c>
    </row>
    <row r="6" spans="1:33" x14ac:dyDescent="0.2">
      <c r="A6" s="44">
        <v>4</v>
      </c>
      <c r="B6" s="13" t="s">
        <v>6</v>
      </c>
      <c r="C6" s="13"/>
      <c r="D6" s="13" t="s">
        <v>6</v>
      </c>
      <c r="E6" s="13" t="s">
        <v>6</v>
      </c>
      <c r="F6" s="55">
        <v>0.23162544169611307</v>
      </c>
      <c r="G6" s="13">
        <v>120</v>
      </c>
      <c r="H6" s="26">
        <v>1.7188920372000882</v>
      </c>
      <c r="I6" s="55">
        <v>1.3820373949844139E-2</v>
      </c>
      <c r="J6" s="54">
        <v>1.5258333333333334</v>
      </c>
    </row>
    <row r="7" spans="1:33" x14ac:dyDescent="0.2">
      <c r="A7" s="44">
        <v>2</v>
      </c>
      <c r="B7" s="13" t="s">
        <v>6</v>
      </c>
      <c r="C7" s="13"/>
      <c r="D7" s="13" t="s">
        <v>6</v>
      </c>
      <c r="E7" s="13" t="s">
        <v>6</v>
      </c>
      <c r="F7" s="55">
        <v>0.11554770318021201</v>
      </c>
      <c r="G7" s="13">
        <v>420</v>
      </c>
      <c r="H7" s="26">
        <v>0.86189694462227628</v>
      </c>
      <c r="I7" s="55">
        <v>8.7743863841422999E-3</v>
      </c>
      <c r="J7" s="54">
        <v>6.7677777777777779</v>
      </c>
    </row>
    <row r="8" spans="1:33" ht="16" thickBot="1" x14ac:dyDescent="0.25">
      <c r="A8" s="46">
        <v>1</v>
      </c>
      <c r="B8" s="56" t="s">
        <v>6</v>
      </c>
      <c r="C8" s="56"/>
      <c r="D8" s="56" t="s">
        <v>6</v>
      </c>
      <c r="E8" s="56" t="s">
        <v>6</v>
      </c>
      <c r="F8" s="59">
        <v>7.3144876325088343E-2</v>
      </c>
      <c r="G8" s="58">
        <v>1280.8</v>
      </c>
      <c r="H8" s="57">
        <v>0.43244839285375702</v>
      </c>
      <c r="I8" s="59">
        <v>5.6189036411594352E-3</v>
      </c>
      <c r="J8" s="60">
        <v>49.833333333333336</v>
      </c>
    </row>
    <row r="9" spans="1:33" x14ac:dyDescent="0.2">
      <c r="AD9" t="s">
        <v>211</v>
      </c>
    </row>
    <row r="10" spans="1:33" x14ac:dyDescent="0.2">
      <c r="AD10" s="1" t="s">
        <v>214</v>
      </c>
      <c r="AE10" s="1" t="s">
        <v>212</v>
      </c>
      <c r="AF10" s="1" t="s">
        <v>213</v>
      </c>
      <c r="AG10" s="1" t="s">
        <v>215</v>
      </c>
    </row>
    <row r="11" spans="1:33" x14ac:dyDescent="0.2">
      <c r="AD11" s="71">
        <f>A13</f>
        <v>44251</v>
      </c>
      <c r="AE11">
        <v>0</v>
      </c>
      <c r="AF11" s="4">
        <f>C15/1000</f>
        <v>1.665</v>
      </c>
      <c r="AG11" s="91">
        <f>D17</f>
        <v>6.4032775142019924E-2</v>
      </c>
    </row>
    <row r="12" spans="1:33" x14ac:dyDescent="0.2">
      <c r="A12" s="98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AD12" s="71">
        <f>E13</f>
        <v>44258</v>
      </c>
      <c r="AE12" s="5">
        <v>0</v>
      </c>
      <c r="AF12" s="4">
        <f>F15/1000</f>
        <v>1.8866666666666667</v>
      </c>
      <c r="AG12" s="92">
        <f>G17</f>
        <v>8.0964234893212712E-3</v>
      </c>
    </row>
    <row r="13" spans="1:33" x14ac:dyDescent="0.2">
      <c r="A13" s="6">
        <v>44251</v>
      </c>
      <c r="B13" s="7" t="s">
        <v>9</v>
      </c>
      <c r="C13" s="7"/>
      <c r="D13" s="8"/>
      <c r="E13" s="6">
        <v>44258</v>
      </c>
      <c r="F13" s="7" t="s">
        <v>10</v>
      </c>
      <c r="G13" s="8"/>
      <c r="H13" s="6">
        <v>44265</v>
      </c>
      <c r="I13" s="7" t="s">
        <v>42</v>
      </c>
      <c r="J13" s="8"/>
      <c r="K13" s="6">
        <v>44272</v>
      </c>
      <c r="L13" s="7" t="s">
        <v>98</v>
      </c>
      <c r="M13" s="8"/>
      <c r="N13" s="6">
        <v>44279</v>
      </c>
      <c r="O13" s="7" t="s">
        <v>189</v>
      </c>
      <c r="P13" s="8"/>
      <c r="Q13" s="6">
        <v>44285</v>
      </c>
      <c r="R13" s="7" t="s">
        <v>201</v>
      </c>
      <c r="S13" s="8"/>
      <c r="T13" s="6">
        <v>44294</v>
      </c>
      <c r="U13" s="7" t="s">
        <v>201</v>
      </c>
      <c r="V13" s="8"/>
      <c r="W13" s="6">
        <v>44309</v>
      </c>
      <c r="X13" s="7" t="s">
        <v>201</v>
      </c>
      <c r="Y13" s="8"/>
      <c r="Z13" s="6">
        <v>44328</v>
      </c>
      <c r="AA13" s="7" t="s">
        <v>201</v>
      </c>
      <c r="AB13" s="8"/>
      <c r="AD13" s="71">
        <f>H13</f>
        <v>44265</v>
      </c>
      <c r="AE13">
        <v>7</v>
      </c>
      <c r="AF13" s="4">
        <f>I15/1000</f>
        <v>1.9766666666666668</v>
      </c>
      <c r="AG13" s="91">
        <f>J17</f>
        <v>2.9208276687502145E-3</v>
      </c>
    </row>
    <row r="14" spans="1:33" x14ac:dyDescent="0.2">
      <c r="A14" s="9" t="s">
        <v>11</v>
      </c>
      <c r="B14" s="10" t="s">
        <v>12</v>
      </c>
      <c r="C14" s="10" t="s">
        <v>13</v>
      </c>
      <c r="D14" s="11" t="s">
        <v>5</v>
      </c>
      <c r="E14" s="12" t="s">
        <v>12</v>
      </c>
      <c r="F14" s="10" t="s">
        <v>13</v>
      </c>
      <c r="G14" s="11" t="s">
        <v>5</v>
      </c>
      <c r="H14" s="12" t="s">
        <v>12</v>
      </c>
      <c r="I14" s="10" t="s">
        <v>13</v>
      </c>
      <c r="J14" s="11" t="s">
        <v>5</v>
      </c>
      <c r="K14" s="72" t="s">
        <v>12</v>
      </c>
      <c r="L14" s="73" t="s">
        <v>13</v>
      </c>
      <c r="M14" s="74" t="s">
        <v>5</v>
      </c>
      <c r="N14" s="72" t="s">
        <v>12</v>
      </c>
      <c r="O14" s="73" t="s">
        <v>13</v>
      </c>
      <c r="P14" s="74" t="s">
        <v>5</v>
      </c>
      <c r="Q14" s="72" t="s">
        <v>12</v>
      </c>
      <c r="R14" s="73" t="s">
        <v>13</v>
      </c>
      <c r="S14" s="74" t="s">
        <v>5</v>
      </c>
      <c r="T14" s="72" t="s">
        <v>12</v>
      </c>
      <c r="U14" s="73" t="s">
        <v>13</v>
      </c>
      <c r="V14" s="74" t="s">
        <v>5</v>
      </c>
      <c r="W14" s="72" t="s">
        <v>12</v>
      </c>
      <c r="X14" s="73" t="s">
        <v>13</v>
      </c>
      <c r="Y14" s="74" t="s">
        <v>5</v>
      </c>
      <c r="Z14" s="72" t="s">
        <v>12</v>
      </c>
      <c r="AA14" s="73" t="s">
        <v>13</v>
      </c>
      <c r="AB14" s="74" t="s">
        <v>5</v>
      </c>
      <c r="AD14" s="71">
        <f>K13</f>
        <v>44272</v>
      </c>
      <c r="AE14">
        <v>0</v>
      </c>
      <c r="AF14" s="4">
        <f>L15/1000</f>
        <v>1.5666666666666667</v>
      </c>
      <c r="AG14" s="91">
        <f>M17</f>
        <v>1.328722978382638E-2</v>
      </c>
    </row>
    <row r="15" spans="1:33" x14ac:dyDescent="0.2">
      <c r="A15" s="9" t="s">
        <v>14</v>
      </c>
      <c r="B15" s="13">
        <v>1730</v>
      </c>
      <c r="C15" s="13">
        <v>1665</v>
      </c>
      <c r="D15" s="14">
        <v>106.61457061146317</v>
      </c>
      <c r="E15" s="9">
        <v>1900</v>
      </c>
      <c r="F15" s="15">
        <f>AVERAGE(E15:E17)</f>
        <v>1886.6666666666667</v>
      </c>
      <c r="G15" s="31">
        <f>STDEV(E15:E17)</f>
        <v>15.275252316519467</v>
      </c>
      <c r="H15" s="9">
        <v>1980</v>
      </c>
      <c r="I15" s="30">
        <v>1976.6666666666667</v>
      </c>
      <c r="J15" s="31">
        <f>STDEV(H15:H17)</f>
        <v>5.7735026918962573</v>
      </c>
      <c r="K15" s="9">
        <f>'12 mLh'!C20</f>
        <v>1550</v>
      </c>
      <c r="L15" s="76">
        <f>AVERAGE(K15:K17)</f>
        <v>1566.6666666666667</v>
      </c>
      <c r="M15" s="75">
        <f>STDEV(K15:K17)</f>
        <v>20.816659994661329</v>
      </c>
      <c r="N15" s="9">
        <f>'6 mLh'!C172</f>
        <v>1800</v>
      </c>
      <c r="O15" s="76">
        <f>AVERAGE(N15:N17)</f>
        <v>1930</v>
      </c>
      <c r="P15" s="75">
        <f>STDEV(N15:N17)</f>
        <v>121.2435565298214</v>
      </c>
      <c r="Q15" s="9">
        <f>'mother sol'!C12</f>
        <v>1700</v>
      </c>
      <c r="R15" s="76">
        <f>AVERAGE(Q15:Q17)</f>
        <v>1686.6666666666667</v>
      </c>
      <c r="S15" s="75">
        <f>STDEV(Q15:Q17)</f>
        <v>15.275252316519467</v>
      </c>
      <c r="T15" s="9">
        <f>'mother sol'!I12</f>
        <v>1610</v>
      </c>
      <c r="U15" s="76">
        <f>AVERAGE(T15:T16)</f>
        <v>1610</v>
      </c>
      <c r="V15" s="75">
        <f>STDEV(T15:T16)</f>
        <v>0</v>
      </c>
      <c r="W15" s="9">
        <f>'mother sol'!N12</f>
        <v>1680</v>
      </c>
      <c r="X15" s="76">
        <f>AVERAGE(W15:W16)</f>
        <v>1700</v>
      </c>
      <c r="Y15" s="75">
        <f>STDEV(W15:W16)</f>
        <v>28.284271247461902</v>
      </c>
      <c r="Z15" s="9">
        <f>'mother sol'!S12</f>
        <v>1510</v>
      </c>
      <c r="AA15" s="76">
        <f>AVERAGE(Z15:Z16)</f>
        <v>1535</v>
      </c>
      <c r="AB15" s="75">
        <f>STDEV(Z15:Z16)</f>
        <v>35.355339059327378</v>
      </c>
      <c r="AD15" s="71">
        <f>N13</f>
        <v>44279</v>
      </c>
      <c r="AE15">
        <v>7</v>
      </c>
      <c r="AF15" s="4">
        <f>O15/1000</f>
        <v>1.93</v>
      </c>
      <c r="AG15" s="91">
        <f>P17</f>
        <v>6.2820495611306426E-2</v>
      </c>
    </row>
    <row r="16" spans="1:33" x14ac:dyDescent="0.2">
      <c r="A16" s="9" t="s">
        <v>14</v>
      </c>
      <c r="B16" s="13">
        <v>1740</v>
      </c>
      <c r="C16" s="13"/>
      <c r="D16" s="1" t="s">
        <v>190</v>
      </c>
      <c r="E16" s="9">
        <v>1890</v>
      </c>
      <c r="F16" s="13"/>
      <c r="G16" s="1" t="s">
        <v>190</v>
      </c>
      <c r="H16" s="9">
        <v>1970</v>
      </c>
      <c r="I16" s="13"/>
      <c r="J16" s="1" t="s">
        <v>190</v>
      </c>
      <c r="K16" s="9">
        <f>'12 mLh'!C28</f>
        <v>1560</v>
      </c>
      <c r="L16" s="13"/>
      <c r="M16" s="1" t="s">
        <v>190</v>
      </c>
      <c r="N16" s="9">
        <f>'6 mLh'!C180</f>
        <v>1950</v>
      </c>
      <c r="O16" s="13"/>
      <c r="P16" s="1" t="s">
        <v>190</v>
      </c>
      <c r="Q16" s="9">
        <f>'mother sol'!C20</f>
        <v>1690</v>
      </c>
      <c r="R16" s="13"/>
      <c r="S16" s="1" t="s">
        <v>190</v>
      </c>
      <c r="T16" s="9">
        <f>'mother sol'!I20</f>
        <v>1610</v>
      </c>
      <c r="U16" s="13"/>
      <c r="V16" s="1" t="s">
        <v>190</v>
      </c>
      <c r="W16" s="9">
        <f>'mother sol'!N20</f>
        <v>1720</v>
      </c>
      <c r="X16" s="13"/>
      <c r="Y16" s="11" t="s">
        <v>190</v>
      </c>
      <c r="Z16" s="9">
        <f>'mother sol'!S20</f>
        <v>1560</v>
      </c>
      <c r="AA16" s="13"/>
      <c r="AB16" s="11" t="s">
        <v>190</v>
      </c>
      <c r="AD16" s="71">
        <f>Q13</f>
        <v>44285</v>
      </c>
      <c r="AE16">
        <v>13</v>
      </c>
      <c r="AF16" s="4">
        <f>R15/1000</f>
        <v>1.6866666666666668</v>
      </c>
      <c r="AG16" s="91">
        <f>S17</f>
        <v>9.0564737054463235E-3</v>
      </c>
    </row>
    <row r="17" spans="1:33" x14ac:dyDescent="0.2">
      <c r="A17" s="9" t="s">
        <v>15</v>
      </c>
      <c r="B17" s="13">
        <v>1680</v>
      </c>
      <c r="C17" s="13"/>
      <c r="D17" s="88">
        <f>D15/C15</f>
        <v>6.4032775142019924E-2</v>
      </c>
      <c r="E17" s="9">
        <v>1870</v>
      </c>
      <c r="F17" s="13"/>
      <c r="G17" s="19">
        <f>G15/F15</f>
        <v>8.0964234893212712E-3</v>
      </c>
      <c r="H17" s="9">
        <v>1980</v>
      </c>
      <c r="I17" s="13"/>
      <c r="J17" s="29">
        <f>J15/I15</f>
        <v>2.9208276687502145E-3</v>
      </c>
      <c r="K17" s="9">
        <f>'12 mLh'!C36</f>
        <v>1590</v>
      </c>
      <c r="L17" s="13"/>
      <c r="M17" s="29">
        <f>M15/L15</f>
        <v>1.328722978382638E-2</v>
      </c>
      <c r="N17" s="9">
        <f>'6 mLh'!C188</f>
        <v>2040</v>
      </c>
      <c r="O17" s="13"/>
      <c r="P17" s="88">
        <f>P15/O15</f>
        <v>6.2820495611306426E-2</v>
      </c>
      <c r="Q17" s="9">
        <f>'mother sol'!C28</f>
        <v>1670</v>
      </c>
      <c r="R17" s="13"/>
      <c r="S17" s="88">
        <f>S15/R15</f>
        <v>9.0564737054463235E-3</v>
      </c>
      <c r="T17" s="9"/>
      <c r="U17" s="13"/>
      <c r="V17" s="88">
        <f>V15/U15</f>
        <v>0</v>
      </c>
      <c r="W17" s="9"/>
      <c r="X17" s="13"/>
      <c r="Y17" s="88">
        <f>Y15/X15</f>
        <v>1.663780661615406E-2</v>
      </c>
      <c r="Z17" s="9"/>
      <c r="AA17" s="13"/>
      <c r="AB17" s="88">
        <f>AB15/AA15</f>
        <v>2.3032794175457574E-2</v>
      </c>
      <c r="AD17" s="71">
        <f>T13</f>
        <v>44294</v>
      </c>
      <c r="AE17">
        <v>0</v>
      </c>
      <c r="AF17" s="4">
        <f>U15/1000</f>
        <v>1.61</v>
      </c>
      <c r="AG17" s="91">
        <f>V17</f>
        <v>0</v>
      </c>
    </row>
    <row r="18" spans="1:33" x14ac:dyDescent="0.2">
      <c r="A18" s="16" t="s">
        <v>16</v>
      </c>
      <c r="B18" s="17">
        <v>1510</v>
      </c>
      <c r="C18" s="17"/>
      <c r="D18" s="18"/>
      <c r="E18" s="16" t="s">
        <v>43</v>
      </c>
      <c r="F18" s="17"/>
      <c r="G18" s="18"/>
      <c r="H18" s="16" t="s">
        <v>43</v>
      </c>
      <c r="I18" s="17"/>
      <c r="J18" s="18"/>
      <c r="K18" s="16" t="s">
        <v>43</v>
      </c>
      <c r="L18" s="17"/>
      <c r="M18" s="18"/>
      <c r="N18" s="16" t="s">
        <v>43</v>
      </c>
      <c r="O18" s="17"/>
      <c r="P18" s="18"/>
      <c r="Q18" s="16" t="s">
        <v>43</v>
      </c>
      <c r="R18" s="17"/>
      <c r="S18" s="18"/>
      <c r="T18" s="16" t="s">
        <v>43</v>
      </c>
      <c r="U18" s="17"/>
      <c r="V18" s="18"/>
      <c r="W18" s="16" t="s">
        <v>43</v>
      </c>
      <c r="X18" s="17"/>
      <c r="Y18" s="18"/>
      <c r="Z18" s="16" t="s">
        <v>43</v>
      </c>
      <c r="AA18" s="17"/>
      <c r="AB18" s="18"/>
      <c r="AD18" s="71">
        <f>W13</f>
        <v>44309</v>
      </c>
      <c r="AE18">
        <f>23-8</f>
        <v>15</v>
      </c>
      <c r="AF18" s="4">
        <f>X15/1000</f>
        <v>1.7</v>
      </c>
      <c r="AG18" s="91">
        <f>Y17</f>
        <v>1.663780661615406E-2</v>
      </c>
    </row>
    <row r="19" spans="1:33" x14ac:dyDescent="0.2">
      <c r="AD19" s="71">
        <f>Z13</f>
        <v>44328</v>
      </c>
      <c r="AE19">
        <f>12+30-23</f>
        <v>19</v>
      </c>
      <c r="AF19" s="4">
        <f>AA15/1000</f>
        <v>1.5349999999999999</v>
      </c>
      <c r="AG19" s="91">
        <f>AB17</f>
        <v>2.3032794175457574E-2</v>
      </c>
    </row>
    <row r="20" spans="1:33" ht="16" thickBot="1" x14ac:dyDescent="0.25"/>
    <row r="21" spans="1:33" x14ac:dyDescent="0.2">
      <c r="A21" s="39" t="s">
        <v>7</v>
      </c>
      <c r="B21" s="40"/>
      <c r="C21" s="40"/>
      <c r="D21" s="40"/>
      <c r="E21" s="40"/>
      <c r="F21" s="41"/>
    </row>
    <row r="22" spans="1:33" x14ac:dyDescent="0.2">
      <c r="A22" s="42" t="s">
        <v>1</v>
      </c>
      <c r="B22" s="10" t="s">
        <v>2</v>
      </c>
      <c r="C22" s="10" t="s">
        <v>41</v>
      </c>
      <c r="D22" s="10" t="s">
        <v>4</v>
      </c>
      <c r="E22" s="34" t="s">
        <v>5</v>
      </c>
      <c r="F22" s="43" t="s">
        <v>40</v>
      </c>
      <c r="G22" s="1"/>
      <c r="H22" s="2"/>
    </row>
    <row r="23" spans="1:33" x14ac:dyDescent="0.2">
      <c r="A23" s="44">
        <v>1</v>
      </c>
      <c r="B23" s="35">
        <v>7.4873524451939288E-2</v>
      </c>
      <c r="C23" s="36">
        <v>900</v>
      </c>
      <c r="D23" s="35">
        <v>0.4386170374465545</v>
      </c>
      <c r="E23" s="37">
        <v>3.5359064395272975E-3</v>
      </c>
      <c r="F23" s="45">
        <v>81.966666666666669</v>
      </c>
    </row>
    <row r="24" spans="1:33" x14ac:dyDescent="0.2">
      <c r="A24" s="44">
        <v>2</v>
      </c>
      <c r="B24" s="35">
        <v>0.15430016863406407</v>
      </c>
      <c r="C24" s="36">
        <v>240</v>
      </c>
      <c r="D24" s="35">
        <v>0.87546289575289638</v>
      </c>
      <c r="E24" s="37">
        <v>8.0694681256598087E-3</v>
      </c>
      <c r="F24" s="45">
        <v>72.216666666666669</v>
      </c>
    </row>
    <row r="25" spans="1:33" x14ac:dyDescent="0.2">
      <c r="A25" s="44">
        <v>4</v>
      </c>
      <c r="B25" s="35">
        <v>0.21625441696113074</v>
      </c>
      <c r="C25" s="36">
        <v>150</v>
      </c>
      <c r="D25" s="35">
        <v>1.7577291377360129</v>
      </c>
      <c r="E25" s="37">
        <v>1.3020019849347022E-2</v>
      </c>
      <c r="F25" s="45">
        <v>113.4</v>
      </c>
    </row>
    <row r="26" spans="1:33" x14ac:dyDescent="0.2">
      <c r="A26" s="44">
        <v>6</v>
      </c>
      <c r="B26" s="35">
        <v>0.30212014134275617</v>
      </c>
      <c r="C26" s="36">
        <v>150</v>
      </c>
      <c r="D26" s="35">
        <v>2.6202889615198752</v>
      </c>
      <c r="E26" s="38">
        <v>2.0006283528236996E-2</v>
      </c>
      <c r="F26" s="45">
        <v>114.93333333333334</v>
      </c>
    </row>
    <row r="27" spans="1:33" x14ac:dyDescent="0.2">
      <c r="A27" s="44">
        <v>8</v>
      </c>
      <c r="B27" s="35">
        <v>0.33922261484098937</v>
      </c>
      <c r="C27" s="36">
        <v>60</v>
      </c>
      <c r="D27" s="35">
        <v>3.4881960184796381</v>
      </c>
      <c r="E27" s="37">
        <v>2.591147799598946E-2</v>
      </c>
      <c r="F27" s="45">
        <v>105</v>
      </c>
    </row>
    <row r="28" spans="1:33" x14ac:dyDescent="0.2">
      <c r="A28" s="44">
        <v>10</v>
      </c>
      <c r="B28" s="35">
        <v>0.31113074204946994</v>
      </c>
      <c r="C28" s="36">
        <v>25</v>
      </c>
      <c r="D28" s="35">
        <v>4.3789546942839994</v>
      </c>
      <c r="E28" s="37">
        <v>3.3445717950944469E-2</v>
      </c>
      <c r="F28" s="45">
        <v>83.666666666666671</v>
      </c>
    </row>
    <row r="29" spans="1:33" x14ac:dyDescent="0.2">
      <c r="A29" s="44">
        <v>12</v>
      </c>
      <c r="B29" s="35">
        <v>0.36784452296819786</v>
      </c>
      <c r="C29" s="36">
        <v>25</v>
      </c>
      <c r="D29" s="35">
        <v>5.2049576441186209</v>
      </c>
      <c r="E29" s="37">
        <v>3.4496323509633726E-2</v>
      </c>
      <c r="F29" s="45">
        <v>50</v>
      </c>
    </row>
    <row r="30" spans="1:33" ht="16" thickBot="1" x14ac:dyDescent="0.25">
      <c r="A30" s="46">
        <v>13</v>
      </c>
      <c r="B30" s="47">
        <v>0.32124789207419896</v>
      </c>
      <c r="C30" s="48">
        <v>20</v>
      </c>
      <c r="D30" s="47">
        <v>5.7408436417556379</v>
      </c>
      <c r="E30" s="49">
        <v>4.0427845696738539E-2</v>
      </c>
      <c r="F30" s="50">
        <v>156.43333333333334</v>
      </c>
    </row>
    <row r="32" spans="1:33" ht="16" thickBot="1" x14ac:dyDescent="0.25"/>
    <row r="33" spans="1:7" x14ac:dyDescent="0.2">
      <c r="A33" s="39" t="s">
        <v>97</v>
      </c>
      <c r="B33" s="40"/>
      <c r="C33" s="40"/>
      <c r="D33" s="40"/>
      <c r="E33" s="40"/>
      <c r="F33" s="41"/>
    </row>
    <row r="34" spans="1:7" x14ac:dyDescent="0.2">
      <c r="A34" s="42" t="s">
        <v>1</v>
      </c>
      <c r="B34" s="10" t="s">
        <v>2</v>
      </c>
      <c r="C34" s="10" t="s">
        <v>41</v>
      </c>
      <c r="D34" s="10" t="s">
        <v>4</v>
      </c>
      <c r="E34" s="34" t="s">
        <v>5</v>
      </c>
      <c r="F34" s="43" t="s">
        <v>40</v>
      </c>
    </row>
    <row r="35" spans="1:7" x14ac:dyDescent="0.2">
      <c r="A35" s="44">
        <v>1</v>
      </c>
      <c r="B35" s="37">
        <f>'1 mLh'!M12</f>
        <v>9.2746113989637308E-2</v>
      </c>
      <c r="C35" s="36">
        <f>'1 mLh'!J12</f>
        <v>990</v>
      </c>
      <c r="D35" s="35">
        <v>0.43691732586162246</v>
      </c>
      <c r="E35" s="37">
        <v>1.1987491578093264E-2</v>
      </c>
      <c r="F35" s="45">
        <v>100.78333333333333</v>
      </c>
    </row>
    <row r="36" spans="1:7" x14ac:dyDescent="0.2">
      <c r="A36" s="44">
        <v>2</v>
      </c>
      <c r="B36" s="95">
        <f>'2 mlh'!L14</f>
        <v>0.13914893617021276</v>
      </c>
      <c r="C36" s="36">
        <f>'2 mlh'!I14</f>
        <v>240</v>
      </c>
      <c r="D36" s="35">
        <v>0.87131502474757427</v>
      </c>
      <c r="E36" s="37">
        <v>8.799478448273005E-3</v>
      </c>
      <c r="F36" s="45">
        <v>139.33333333333334</v>
      </c>
    </row>
    <row r="37" spans="1:7" x14ac:dyDescent="0.2">
      <c r="A37" s="44">
        <v>4</v>
      </c>
      <c r="B37" s="95">
        <f>'4 mlh'!N15</f>
        <v>0.19468085106382979</v>
      </c>
      <c r="C37" s="36">
        <f>'4 mlh'!I15</f>
        <v>180</v>
      </c>
      <c r="D37" s="35">
        <v>1.7269945715985731</v>
      </c>
      <c r="E37" s="37">
        <v>1.2148327386971086E-2</v>
      </c>
      <c r="F37" s="45">
        <v>122.28333333333333</v>
      </c>
    </row>
    <row r="38" spans="1:7" x14ac:dyDescent="0.2">
      <c r="A38" s="44">
        <v>6</v>
      </c>
      <c r="B38" s="95">
        <f>'6 mLh'!L9</f>
        <v>0.28659574468085103</v>
      </c>
      <c r="C38" s="36">
        <f>'6 mLh'!I9</f>
        <v>90</v>
      </c>
      <c r="D38" s="35">
        <v>2.5681410551330841</v>
      </c>
      <c r="E38" s="38">
        <v>1.7093183077249774E-2</v>
      </c>
      <c r="F38" s="45">
        <v>94.833333333333329</v>
      </c>
    </row>
    <row r="39" spans="1:7" x14ac:dyDescent="0.2">
      <c r="A39" s="44">
        <v>8</v>
      </c>
      <c r="B39" s="95">
        <f>'8 mLh'!L15</f>
        <v>0.29808510638297869</v>
      </c>
      <c r="C39" s="36">
        <f>'8 mLh'!I15</f>
        <v>267</v>
      </c>
      <c r="D39" s="35">
        <v>3.4113781551094928</v>
      </c>
      <c r="E39" s="37">
        <v>2.5478916011735697E-2</v>
      </c>
      <c r="F39" s="45">
        <v>157.06666666666666</v>
      </c>
    </row>
    <row r="40" spans="1:7" x14ac:dyDescent="0.2">
      <c r="A40" s="44">
        <v>10</v>
      </c>
      <c r="B40" s="95">
        <f>'10 mLh'!L9</f>
        <v>0.33127659574468082</v>
      </c>
      <c r="C40" s="36">
        <f>'10 mLh'!I9</f>
        <v>60</v>
      </c>
      <c r="D40" s="26">
        <v>4.2214802423324533</v>
      </c>
      <c r="E40" s="53">
        <v>2.9727231877671418E-2</v>
      </c>
      <c r="F40" s="54">
        <v>79.75</v>
      </c>
    </row>
    <row r="41" spans="1:7" x14ac:dyDescent="0.2">
      <c r="A41" s="44">
        <v>12</v>
      </c>
      <c r="B41" s="95">
        <f>'12 mLh'!N16</f>
        <v>0.32425531914893613</v>
      </c>
      <c r="C41" s="36">
        <f>'12 mLh'!I16</f>
        <v>60</v>
      </c>
      <c r="D41" s="26">
        <v>4.9444051286654735</v>
      </c>
      <c r="E41" s="53">
        <v>3.6191718452145423E-2</v>
      </c>
      <c r="F41" s="45">
        <v>58.966666666666669</v>
      </c>
    </row>
    <row r="42" spans="1:7" ht="16" thickBot="1" x14ac:dyDescent="0.25">
      <c r="A42" s="46">
        <v>13</v>
      </c>
      <c r="B42" s="49">
        <f>'13 mLh'!L8</f>
        <v>0.30725388601036269</v>
      </c>
      <c r="C42" s="48">
        <f>'13 mLh'!I8</f>
        <v>60</v>
      </c>
      <c r="D42" s="47">
        <v>5.5915712073976147</v>
      </c>
      <c r="E42" s="49">
        <v>3.8108634066687547E-2</v>
      </c>
      <c r="F42" s="50">
        <v>20.966666666666665</v>
      </c>
    </row>
    <row r="44" spans="1:7" ht="16" thickBot="1" x14ac:dyDescent="0.25"/>
    <row r="45" spans="1:7" x14ac:dyDescent="0.2">
      <c r="A45" s="65" t="s">
        <v>1</v>
      </c>
      <c r="B45" s="61" t="s">
        <v>44</v>
      </c>
      <c r="C45" s="61" t="s">
        <v>45</v>
      </c>
      <c r="D45" s="62" t="s">
        <v>46</v>
      </c>
      <c r="E45" s="1" t="s">
        <v>206</v>
      </c>
      <c r="F45" s="1" t="s">
        <v>78</v>
      </c>
      <c r="G45" s="1" t="s">
        <v>190</v>
      </c>
    </row>
    <row r="46" spans="1:7" x14ac:dyDescent="0.2">
      <c r="A46" s="44">
        <v>1</v>
      </c>
      <c r="B46" s="55">
        <f>F8</f>
        <v>7.3144876325088343E-2</v>
      </c>
      <c r="C46" s="55">
        <v>7.4873524451939288E-2</v>
      </c>
      <c r="D46" s="63">
        <f>B35</f>
        <v>9.2746113989637308E-2</v>
      </c>
      <c r="E46" s="66">
        <f>AVERAGE(B46:D46)</f>
        <v>8.0254838255554975E-2</v>
      </c>
      <c r="F46" s="66">
        <f>STDEV(B46:D46)</f>
        <v>1.0852236321849585E-2</v>
      </c>
      <c r="G46" s="33">
        <f>F46/E46</f>
        <v>0.13522220663248832</v>
      </c>
    </row>
    <row r="47" spans="1:7" x14ac:dyDescent="0.2">
      <c r="A47" s="44">
        <v>2</v>
      </c>
      <c r="B47" s="55">
        <f>F7</f>
        <v>0.11554770318021201</v>
      </c>
      <c r="C47" s="55">
        <v>0.15430016863406407</v>
      </c>
      <c r="D47" s="63">
        <f t="shared" ref="D47:D52" si="0">B36</f>
        <v>0.13914893617021276</v>
      </c>
      <c r="E47" s="66">
        <f t="shared" ref="E47:E51" si="1">AVERAGE(B47:D47)</f>
        <v>0.13633226932816292</v>
      </c>
      <c r="F47" s="66">
        <f t="shared" ref="F47:F51" si="2">STDEV(B47:D47)</f>
        <v>1.9529173145894623E-2</v>
      </c>
      <c r="G47" s="33">
        <f t="shared" ref="G47:G51" si="3">F47/E47</f>
        <v>0.14324688675786879</v>
      </c>
    </row>
    <row r="48" spans="1:7" x14ac:dyDescent="0.2">
      <c r="A48" s="44">
        <v>4</v>
      </c>
      <c r="B48" s="55">
        <f>F6</f>
        <v>0.23162544169611307</v>
      </c>
      <c r="C48" s="55">
        <v>0.21625441696113074</v>
      </c>
      <c r="D48" s="63">
        <f t="shared" si="0"/>
        <v>0.19468085106382979</v>
      </c>
      <c r="E48" s="66">
        <f>AVERAGE(B48:D48)</f>
        <v>0.21418690324035786</v>
      </c>
      <c r="F48" s="66">
        <f t="shared" si="2"/>
        <v>1.8558869954443252E-2</v>
      </c>
      <c r="G48" s="33">
        <f t="shared" si="3"/>
        <v>8.6648014765014464E-2</v>
      </c>
    </row>
    <row r="49" spans="1:7" x14ac:dyDescent="0.2">
      <c r="A49" s="44">
        <v>6</v>
      </c>
      <c r="B49" s="55">
        <f>F5</f>
        <v>0.28303886925795052</v>
      </c>
      <c r="C49" s="55">
        <v>0.30212014134275617</v>
      </c>
      <c r="D49" s="63">
        <f t="shared" si="0"/>
        <v>0.28659574468085103</v>
      </c>
      <c r="E49" s="66">
        <f t="shared" si="1"/>
        <v>0.29058491842718592</v>
      </c>
      <c r="F49" s="66">
        <f t="shared" si="2"/>
        <v>1.0146864859523427E-2</v>
      </c>
      <c r="G49" s="33">
        <f t="shared" si="3"/>
        <v>3.4918759426484154E-2</v>
      </c>
    </row>
    <row r="50" spans="1:7" x14ac:dyDescent="0.2">
      <c r="A50" s="44">
        <v>8</v>
      </c>
      <c r="B50" s="55">
        <f>F4</f>
        <v>0.30053003533568906</v>
      </c>
      <c r="C50" s="55">
        <v>0.33922261484098937</v>
      </c>
      <c r="D50" s="63">
        <f t="shared" si="0"/>
        <v>0.29808510638297869</v>
      </c>
      <c r="E50" s="66">
        <f t="shared" si="1"/>
        <v>0.31261258551988569</v>
      </c>
      <c r="F50" s="66">
        <f t="shared" si="2"/>
        <v>2.3077362603825587E-2</v>
      </c>
      <c r="G50" s="33">
        <f t="shared" si="3"/>
        <v>7.3820964582878595E-2</v>
      </c>
    </row>
    <row r="51" spans="1:7" x14ac:dyDescent="0.2">
      <c r="A51" s="44">
        <v>10</v>
      </c>
      <c r="B51" s="55">
        <f>F3</f>
        <v>0.31563981042654027</v>
      </c>
      <c r="C51" s="55">
        <v>0.31113074204946994</v>
      </c>
      <c r="D51" s="63">
        <f t="shared" si="0"/>
        <v>0.33127659574468082</v>
      </c>
      <c r="E51" s="66">
        <f t="shared" si="1"/>
        <v>0.31934904940689701</v>
      </c>
      <c r="F51" s="66">
        <f t="shared" si="2"/>
        <v>1.0572733593411824E-2</v>
      </c>
      <c r="G51" s="33">
        <f t="shared" si="3"/>
        <v>3.3107139705121302E-2</v>
      </c>
    </row>
    <row r="52" spans="1:7" x14ac:dyDescent="0.2">
      <c r="A52" s="44">
        <v>12</v>
      </c>
      <c r="B52" s="13" t="s">
        <v>6</v>
      </c>
      <c r="C52" s="55">
        <v>0.36784452296819786</v>
      </c>
      <c r="D52" s="63">
        <f t="shared" si="0"/>
        <v>0.32425531914893613</v>
      </c>
      <c r="E52" s="55">
        <f>AVERAGE(C52:D52)</f>
        <v>0.34604992105856702</v>
      </c>
      <c r="F52" s="55">
        <f>STDEV(C52:D52)</f>
        <v>3.082222160712253E-2</v>
      </c>
      <c r="G52" s="33">
        <f>F52/E52</f>
        <v>8.9068714458414924E-2</v>
      </c>
    </row>
    <row r="53" spans="1:7" ht="16" thickBot="1" x14ac:dyDescent="0.25">
      <c r="A53" s="46">
        <v>13</v>
      </c>
      <c r="B53" s="56" t="s">
        <v>6</v>
      </c>
      <c r="C53" s="59">
        <v>0.32124789207419896</v>
      </c>
      <c r="D53" s="64">
        <f>B42</f>
        <v>0.30725388601036269</v>
      </c>
      <c r="E53" s="66">
        <f>AVERAGE(C53:D53)</f>
        <v>0.31425088904228082</v>
      </c>
      <c r="F53" s="66">
        <f>STDEV(C53:D53)</f>
        <v>9.8952565837042948E-3</v>
      </c>
      <c r="G53" s="33">
        <f>F53/E53</f>
        <v>3.1488396465198035E-2</v>
      </c>
    </row>
    <row r="95" spans="13:17" x14ac:dyDescent="0.2">
      <c r="M95" s="22"/>
      <c r="O95" s="1" t="s">
        <v>204</v>
      </c>
      <c r="P95" s="1" t="s">
        <v>205</v>
      </c>
    </row>
    <row r="96" spans="13:17" x14ac:dyDescent="0.2">
      <c r="M96" s="22" t="s">
        <v>203</v>
      </c>
      <c r="N96">
        <v>146.69</v>
      </c>
      <c r="O96">
        <v>128.96</v>
      </c>
      <c r="P96">
        <v>164.42</v>
      </c>
      <c r="Q96">
        <f>O96-P96</f>
        <v>-35.45999999999998</v>
      </c>
    </row>
    <row r="97" spans="13:17" x14ac:dyDescent="0.2">
      <c r="M97" s="22" t="s">
        <v>202</v>
      </c>
      <c r="N97" s="90">
        <v>8.6500000000000002E-6</v>
      </c>
      <c r="O97" s="90">
        <v>7.6000000000000001E-6</v>
      </c>
      <c r="P97" s="90">
        <v>9.7000000000000003E-6</v>
      </c>
      <c r="Q97" s="90">
        <f>O97-P97</f>
        <v>-2.1000000000000002E-6</v>
      </c>
    </row>
    <row r="99" spans="13:17" x14ac:dyDescent="0.2">
      <c r="M99" s="22" t="s">
        <v>203</v>
      </c>
      <c r="N99">
        <v>129.46</v>
      </c>
      <c r="O99">
        <v>116.15</v>
      </c>
      <c r="P99">
        <v>142.76</v>
      </c>
      <c r="Q99">
        <f t="shared" ref="Q99:Q100" si="4">O99-P99</f>
        <v>-26.609999999999985</v>
      </c>
    </row>
    <row r="100" spans="13:17" x14ac:dyDescent="0.2">
      <c r="M100" s="22" t="s">
        <v>202</v>
      </c>
      <c r="N100" s="90">
        <v>7.6299999999999998E-6</v>
      </c>
      <c r="O100" s="90">
        <v>6.8000000000000001E-6</v>
      </c>
      <c r="P100" s="90">
        <v>8.3999999999999992E-6</v>
      </c>
      <c r="Q100" s="90">
        <f t="shared" si="4"/>
        <v>-1.5999999999999991E-6</v>
      </c>
    </row>
  </sheetData>
  <mergeCells count="1">
    <mergeCell ref="A12:V1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2"/>
  <sheetViews>
    <sheetView tabSelected="1" workbookViewId="0">
      <selection activeCell="G12" sqref="G12"/>
    </sheetView>
  </sheetViews>
  <sheetFormatPr baseColWidth="10" defaultColWidth="8.83203125" defaultRowHeight="15" x14ac:dyDescent="0.2"/>
  <cols>
    <col min="1" max="1" width="10.1640625" customWidth="1"/>
    <col min="10" max="10" width="10.5" customWidth="1"/>
  </cols>
  <sheetData>
    <row r="1" spans="1:17" x14ac:dyDescent="0.2">
      <c r="B1" s="77"/>
    </row>
    <row r="2" spans="1:17" x14ac:dyDescent="0.2">
      <c r="A2" s="78" t="s">
        <v>99</v>
      </c>
      <c r="B2" s="79" t="s">
        <v>100</v>
      </c>
      <c r="C2" s="100" t="s">
        <v>101</v>
      </c>
      <c r="D2" s="100"/>
      <c r="E2" s="100"/>
      <c r="F2" s="80"/>
      <c r="G2" s="78" t="s">
        <v>102</v>
      </c>
      <c r="H2" s="81" t="s">
        <v>5</v>
      </c>
      <c r="J2" s="78" t="s">
        <v>99</v>
      </c>
      <c r="K2" s="79" t="s">
        <v>100</v>
      </c>
      <c r="L2" s="100" t="s">
        <v>101</v>
      </c>
      <c r="M2" s="100"/>
      <c r="N2" s="100"/>
      <c r="O2" s="80"/>
      <c r="P2" s="78" t="s">
        <v>102</v>
      </c>
      <c r="Q2" s="81" t="s">
        <v>5</v>
      </c>
    </row>
    <row r="3" spans="1:17" x14ac:dyDescent="0.2">
      <c r="A3" s="71">
        <v>44272</v>
      </c>
      <c r="B3" s="77">
        <v>12</v>
      </c>
      <c r="C3">
        <v>5.9749999999999996</v>
      </c>
      <c r="D3">
        <v>5.8979999999999997</v>
      </c>
      <c r="E3">
        <v>5.8940000000000001</v>
      </c>
      <c r="G3" s="82">
        <f>AVERAGE(D3:E3)</f>
        <v>5.8959999999999999</v>
      </c>
      <c r="H3" s="66">
        <f>STDEV(D3:E3)</f>
        <v>2.8284271247458787E-3</v>
      </c>
    </row>
    <row r="4" spans="1:17" x14ac:dyDescent="0.2">
      <c r="A4" s="71">
        <v>44273</v>
      </c>
      <c r="B4" s="77">
        <v>10</v>
      </c>
      <c r="C4">
        <v>8.1780000000000008</v>
      </c>
      <c r="D4">
        <v>8.173</v>
      </c>
      <c r="E4">
        <v>8.1709999999999994</v>
      </c>
      <c r="G4" s="82">
        <f>AVERAGE(C4:E4)</f>
        <v>8.1739999999999995</v>
      </c>
      <c r="H4" s="66">
        <f>STDEV(C4:E4)</f>
        <v>3.6055512754647008E-3</v>
      </c>
    </row>
    <row r="5" spans="1:17" x14ac:dyDescent="0.2">
      <c r="A5" s="71">
        <v>44274</v>
      </c>
      <c r="B5" s="77">
        <v>8</v>
      </c>
      <c r="C5">
        <v>6.1269999999999998</v>
      </c>
      <c r="D5">
        <v>7.5220000000000002</v>
      </c>
      <c r="E5">
        <v>7.62</v>
      </c>
      <c r="F5">
        <v>7.5990000000000002</v>
      </c>
      <c r="G5" s="82">
        <f>AVERAGE(D5:F5)</f>
        <v>7.5803333333333329</v>
      </c>
      <c r="H5" s="66">
        <f>STDEV(D5:F5)</f>
        <v>5.15978035708239E-2</v>
      </c>
      <c r="J5" s="71">
        <v>44273</v>
      </c>
      <c r="K5" s="77">
        <v>10</v>
      </c>
      <c r="L5">
        <v>7.117</v>
      </c>
      <c r="M5">
        <v>8.5690000000000008</v>
      </c>
      <c r="N5">
        <v>8.7370000000000001</v>
      </c>
      <c r="O5">
        <v>8.7729999999999997</v>
      </c>
      <c r="P5" s="83">
        <f>AVERAGE(M5:O5)</f>
        <v>8.6929999999999996</v>
      </c>
      <c r="Q5" s="66">
        <f>STDEV(M5:O5)</f>
        <v>0.10888526071052904</v>
      </c>
    </row>
    <row r="6" spans="1:17" x14ac:dyDescent="0.2">
      <c r="A6" s="71">
        <v>44277</v>
      </c>
      <c r="B6" s="77">
        <v>2</v>
      </c>
      <c r="C6">
        <v>6.63</v>
      </c>
      <c r="D6">
        <v>6.6989999999999998</v>
      </c>
      <c r="E6">
        <v>6.7549999999999999</v>
      </c>
      <c r="G6" s="82">
        <f>AVERAGE(C6:E6)</f>
        <v>6.6946666666666665</v>
      </c>
      <c r="H6" s="66">
        <f>STDEV(C6:E6)</f>
        <v>6.2612565299094189E-2</v>
      </c>
    </row>
    <row r="7" spans="1:17" x14ac:dyDescent="0.2">
      <c r="A7" s="71">
        <v>44278</v>
      </c>
      <c r="B7" s="77">
        <v>4</v>
      </c>
      <c r="C7">
        <v>6.0979999999999999</v>
      </c>
      <c r="D7">
        <v>6.1849999999999996</v>
      </c>
      <c r="E7">
        <v>6.3170000000000002</v>
      </c>
      <c r="F7">
        <v>6.3879999999999999</v>
      </c>
      <c r="G7" s="82">
        <f>AVERAGE(D7:F7)</f>
        <v>6.2966666666666669</v>
      </c>
      <c r="H7" s="66">
        <f>STDEV(D7:F7)</f>
        <v>0.10301617995894322</v>
      </c>
    </row>
    <row r="8" spans="1:17" x14ac:dyDescent="0.2">
      <c r="A8" s="71">
        <v>44279</v>
      </c>
      <c r="B8" s="77">
        <v>6</v>
      </c>
      <c r="C8">
        <v>5.4240000000000004</v>
      </c>
      <c r="D8">
        <v>5.52</v>
      </c>
      <c r="E8">
        <v>5.617</v>
      </c>
      <c r="F8">
        <v>5.7039999999999997</v>
      </c>
      <c r="G8" s="82">
        <f t="shared" ref="G8" si="0">AVERAGE(C8:E8)</f>
        <v>5.5203333333333333</v>
      </c>
      <c r="H8" s="66">
        <f t="shared" ref="H8" si="1">STDEV(C8:E8)</f>
        <v>9.6500431777963039E-2</v>
      </c>
    </row>
    <row r="9" spans="1:17" x14ac:dyDescent="0.2">
      <c r="A9" s="71">
        <v>44280</v>
      </c>
      <c r="B9" s="77">
        <v>0</v>
      </c>
      <c r="C9">
        <v>6.2270000000000003</v>
      </c>
      <c r="D9">
        <v>6.6970000000000001</v>
      </c>
      <c r="E9">
        <v>6.7</v>
      </c>
      <c r="F9">
        <v>6.7309999999999999</v>
      </c>
      <c r="G9" s="82">
        <f>AVERAGE(C9:F9)</f>
        <v>6.5887499999999992</v>
      </c>
      <c r="H9" s="66">
        <f>STDEV(C9:F9)</f>
        <v>0.24165591930125208</v>
      </c>
    </row>
    <row r="10" spans="1:17" x14ac:dyDescent="0.2">
      <c r="A10" s="71">
        <v>44279</v>
      </c>
      <c r="B10" s="77">
        <v>1</v>
      </c>
      <c r="C10">
        <v>6.2050000000000001</v>
      </c>
      <c r="D10">
        <v>6.2069999999999999</v>
      </c>
      <c r="E10">
        <v>6.2270000000000003</v>
      </c>
      <c r="G10" s="82">
        <f>AVERAGE(C10:E10)</f>
        <v>6.2130000000000001</v>
      </c>
      <c r="H10" s="66">
        <f>STDEV(C10:E10)</f>
        <v>1.2165525060596634E-2</v>
      </c>
    </row>
    <row r="11" spans="1:17" x14ac:dyDescent="0.2">
      <c r="A11" s="71">
        <v>44280</v>
      </c>
      <c r="B11" s="77">
        <v>13</v>
      </c>
      <c r="C11">
        <v>5.8120000000000003</v>
      </c>
      <c r="D11">
        <v>5.9690000000000003</v>
      </c>
      <c r="E11">
        <v>6.085</v>
      </c>
      <c r="F11">
        <v>6.0979999999999999</v>
      </c>
      <c r="G11" s="82">
        <f>AVERAGE(D11:F11)</f>
        <v>6.0506666666666673</v>
      </c>
      <c r="H11" s="66">
        <f>STDEV(D11:F11)</f>
        <v>7.1023470299143368E-2</v>
      </c>
    </row>
    <row r="12" spans="1:17" x14ac:dyDescent="0.2">
      <c r="F12" t="s">
        <v>218</v>
      </c>
      <c r="G12" s="4">
        <f>AVERAGE(G3:G8,G10:G11)</f>
        <v>6.5532083333333331</v>
      </c>
      <c r="H12" s="4">
        <f>STDEV(G3:G8,G10:G11)</f>
        <v>0.89720350255669035</v>
      </c>
      <c r="I12" s="33">
        <f>H12/G12</f>
        <v>0.13691057218385758</v>
      </c>
    </row>
  </sheetData>
  <mergeCells count="2">
    <mergeCell ref="C2:E2"/>
    <mergeCell ref="L2:N2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8"/>
  <sheetViews>
    <sheetView workbookViewId="0">
      <selection activeCell="K9" sqref="K9"/>
    </sheetView>
  </sheetViews>
  <sheetFormatPr baseColWidth="10" defaultColWidth="8.83203125" defaultRowHeight="15" x14ac:dyDescent="0.2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</cols>
  <sheetData>
    <row r="1" spans="1:13" x14ac:dyDescent="0.2">
      <c r="A1" s="20" t="s">
        <v>17</v>
      </c>
      <c r="B1" s="21">
        <v>44277</v>
      </c>
      <c r="G1" s="1"/>
      <c r="H1" s="1"/>
      <c r="I1" s="1"/>
      <c r="J1" s="1"/>
      <c r="K1" s="1" t="s">
        <v>34</v>
      </c>
      <c r="L1" s="4">
        <f>'Summary Exp. 3'!L15</f>
        <v>1566.6666666666667</v>
      </c>
    </row>
    <row r="2" spans="1:13" x14ac:dyDescent="0.2">
      <c r="A2" s="20" t="s">
        <v>18</v>
      </c>
      <c r="B2" s="20" t="s">
        <v>19</v>
      </c>
      <c r="G2" s="22" t="s">
        <v>35</v>
      </c>
      <c r="H2" s="22" t="s">
        <v>1</v>
      </c>
      <c r="I2" s="1" t="s">
        <v>36</v>
      </c>
      <c r="J2" s="1" t="s">
        <v>39</v>
      </c>
      <c r="K2" s="1" t="s">
        <v>12</v>
      </c>
      <c r="L2" s="1" t="s">
        <v>2</v>
      </c>
      <c r="M2" s="1" t="s">
        <v>219</v>
      </c>
    </row>
    <row r="3" spans="1:13" x14ac:dyDescent="0.2">
      <c r="A3" s="20" t="s">
        <v>20</v>
      </c>
      <c r="B3" s="20" t="s">
        <v>21</v>
      </c>
      <c r="G3" t="s">
        <v>37</v>
      </c>
      <c r="H3">
        <v>1</v>
      </c>
      <c r="I3">
        <v>0</v>
      </c>
      <c r="J3" s="5">
        <f>I3/60</f>
        <v>0</v>
      </c>
      <c r="K3" s="13">
        <f>C52</f>
        <v>1560</v>
      </c>
      <c r="L3" s="3">
        <f>K3/$L$1</f>
        <v>0.99574468085106382</v>
      </c>
      <c r="M3">
        <f>I3*H3/60</f>
        <v>0</v>
      </c>
    </row>
    <row r="4" spans="1:13" x14ac:dyDescent="0.2">
      <c r="A4" s="20" t="s">
        <v>22</v>
      </c>
      <c r="B4" s="20" t="s">
        <v>21</v>
      </c>
      <c r="G4" t="s">
        <v>37</v>
      </c>
      <c r="H4">
        <v>10</v>
      </c>
      <c r="I4">
        <v>60</v>
      </c>
      <c r="J4" s="5">
        <f>I4/60</f>
        <v>1</v>
      </c>
      <c r="K4" s="13">
        <f>C60</f>
        <v>1660</v>
      </c>
      <c r="L4" s="3">
        <f t="shared" ref="L4:L15" si="0">K4/$L$1</f>
        <v>1.0595744680851062</v>
      </c>
      <c r="M4">
        <f t="shared" ref="M4:M15" si="1">I4*H4/60</f>
        <v>10</v>
      </c>
    </row>
    <row r="5" spans="1:13" x14ac:dyDescent="0.2">
      <c r="G5" t="s">
        <v>37</v>
      </c>
      <c r="H5">
        <v>10</v>
      </c>
      <c r="I5" s="17">
        <v>120</v>
      </c>
      <c r="J5" s="5">
        <f t="shared" ref="J5:J6" si="2">I5/60</f>
        <v>2</v>
      </c>
      <c r="K5" s="17">
        <f>C68</f>
        <v>1590</v>
      </c>
      <c r="L5" s="3">
        <f t="shared" si="0"/>
        <v>1.0148936170212766</v>
      </c>
      <c r="M5">
        <f t="shared" si="1"/>
        <v>20</v>
      </c>
    </row>
    <row r="6" spans="1:13" x14ac:dyDescent="0.2">
      <c r="A6" s="20" t="s">
        <v>23</v>
      </c>
      <c r="B6" s="21">
        <v>44273</v>
      </c>
      <c r="G6" s="23" t="s">
        <v>37</v>
      </c>
      <c r="H6" s="23">
        <v>10</v>
      </c>
      <c r="I6" s="28">
        <v>0</v>
      </c>
      <c r="J6" s="24">
        <f t="shared" si="2"/>
        <v>0</v>
      </c>
      <c r="K6" s="13">
        <f>C76</f>
        <v>1660</v>
      </c>
      <c r="L6" s="3">
        <f t="shared" si="0"/>
        <v>1.0595744680851062</v>
      </c>
      <c r="M6">
        <f t="shared" si="1"/>
        <v>0</v>
      </c>
    </row>
    <row r="7" spans="1:13" x14ac:dyDescent="0.2">
      <c r="A7" s="20" t="s">
        <v>24</v>
      </c>
      <c r="G7" s="13" t="s">
        <v>38</v>
      </c>
      <c r="H7" s="13">
        <v>10</v>
      </c>
      <c r="I7" s="27">
        <v>0</v>
      </c>
      <c r="J7" s="32">
        <f>I7/60</f>
        <v>0</v>
      </c>
      <c r="K7" s="13">
        <f>C84</f>
        <v>1630</v>
      </c>
      <c r="L7" s="3">
        <f t="shared" si="0"/>
        <v>1.0404255319148936</v>
      </c>
      <c r="M7">
        <f t="shared" si="1"/>
        <v>0</v>
      </c>
    </row>
    <row r="8" spans="1:13" x14ac:dyDescent="0.2">
      <c r="A8" s="20" t="s">
        <v>25</v>
      </c>
      <c r="B8" s="20" t="s">
        <v>26</v>
      </c>
      <c r="G8" t="s">
        <v>38</v>
      </c>
      <c r="H8" s="13">
        <v>10</v>
      </c>
      <c r="I8" s="27">
        <v>30</v>
      </c>
      <c r="J8" s="32">
        <f t="shared" ref="J8:J15" si="3">I8/60</f>
        <v>0.5</v>
      </c>
      <c r="K8" s="13">
        <f>C92</f>
        <v>539</v>
      </c>
      <c r="L8" s="3">
        <f t="shared" si="0"/>
        <v>0.34404255319148935</v>
      </c>
      <c r="M8">
        <f t="shared" si="1"/>
        <v>5</v>
      </c>
    </row>
    <row r="9" spans="1:13" x14ac:dyDescent="0.2">
      <c r="A9" s="20" t="s">
        <v>27</v>
      </c>
      <c r="B9" s="20" t="s">
        <v>96</v>
      </c>
      <c r="G9" t="s">
        <v>38</v>
      </c>
      <c r="H9" s="13">
        <v>10</v>
      </c>
      <c r="I9" s="27">
        <v>60</v>
      </c>
      <c r="J9" s="32">
        <f t="shared" si="3"/>
        <v>1</v>
      </c>
      <c r="K9" s="13">
        <f>C100</f>
        <v>519</v>
      </c>
      <c r="L9" s="97">
        <f t="shared" si="0"/>
        <v>0.33127659574468082</v>
      </c>
      <c r="M9">
        <f t="shared" si="1"/>
        <v>10</v>
      </c>
    </row>
    <row r="10" spans="1:13" x14ac:dyDescent="0.2">
      <c r="G10" t="s">
        <v>38</v>
      </c>
      <c r="H10" s="13">
        <v>10</v>
      </c>
      <c r="I10" s="27">
        <v>90</v>
      </c>
      <c r="J10" s="32">
        <f t="shared" si="3"/>
        <v>1.5</v>
      </c>
      <c r="K10" s="13">
        <f>C108</f>
        <v>522</v>
      </c>
      <c r="L10" s="3">
        <f t="shared" si="0"/>
        <v>0.33319148936170212</v>
      </c>
      <c r="M10">
        <f t="shared" si="1"/>
        <v>15</v>
      </c>
    </row>
    <row r="11" spans="1:13" x14ac:dyDescent="0.2">
      <c r="A11" s="20" t="s">
        <v>28</v>
      </c>
      <c r="B11" s="20" t="s">
        <v>29</v>
      </c>
      <c r="C11" s="20" t="s">
        <v>30</v>
      </c>
      <c r="D11" s="20" t="s">
        <v>31</v>
      </c>
      <c r="G11" t="s">
        <v>38</v>
      </c>
      <c r="H11" s="13">
        <v>10</v>
      </c>
      <c r="I11" s="27">
        <v>120</v>
      </c>
      <c r="J11" s="32">
        <f t="shared" si="3"/>
        <v>2</v>
      </c>
      <c r="K11" s="13">
        <f>C116</f>
        <v>537</v>
      </c>
      <c r="L11" s="3">
        <f t="shared" si="0"/>
        <v>0.34276595744680849</v>
      </c>
      <c r="M11">
        <f t="shared" si="1"/>
        <v>20</v>
      </c>
    </row>
    <row r="12" spans="1:13" x14ac:dyDescent="0.2">
      <c r="A12" s="20" t="s">
        <v>32</v>
      </c>
      <c r="B12" s="20" t="s">
        <v>32</v>
      </c>
      <c r="C12" s="20">
        <v>508</v>
      </c>
      <c r="D12" s="20" t="s">
        <v>33</v>
      </c>
      <c r="G12" t="s">
        <v>38</v>
      </c>
      <c r="H12" s="13">
        <v>10</v>
      </c>
      <c r="I12" s="27">
        <v>150</v>
      </c>
      <c r="J12" s="32">
        <f t="shared" si="3"/>
        <v>2.5</v>
      </c>
      <c r="K12" s="13">
        <f>C124</f>
        <v>520</v>
      </c>
      <c r="L12" s="3">
        <f t="shared" si="0"/>
        <v>0.33191489361702126</v>
      </c>
      <c r="M12">
        <f t="shared" si="1"/>
        <v>25</v>
      </c>
    </row>
    <row r="13" spans="1:13" x14ac:dyDescent="0.2">
      <c r="G13" t="s">
        <v>38</v>
      </c>
      <c r="H13" s="13">
        <v>10</v>
      </c>
      <c r="I13" s="27">
        <v>180</v>
      </c>
      <c r="J13" s="32">
        <f t="shared" si="3"/>
        <v>3</v>
      </c>
      <c r="K13">
        <f>C132</f>
        <v>526</v>
      </c>
      <c r="L13" s="3">
        <f t="shared" si="0"/>
        <v>0.33574468085106379</v>
      </c>
      <c r="M13">
        <f t="shared" si="1"/>
        <v>30</v>
      </c>
    </row>
    <row r="14" spans="1:13" x14ac:dyDescent="0.2">
      <c r="A14" s="20" t="s">
        <v>23</v>
      </c>
      <c r="B14" s="21">
        <v>44273</v>
      </c>
      <c r="G14" t="s">
        <v>38</v>
      </c>
      <c r="H14" s="13">
        <v>10</v>
      </c>
      <c r="I14" s="27">
        <v>210</v>
      </c>
      <c r="J14" s="32">
        <f t="shared" si="3"/>
        <v>3.5</v>
      </c>
      <c r="K14">
        <f>C140</f>
        <v>522</v>
      </c>
      <c r="L14" s="3">
        <f t="shared" si="0"/>
        <v>0.33319148936170212</v>
      </c>
      <c r="M14">
        <f t="shared" si="1"/>
        <v>35</v>
      </c>
    </row>
    <row r="15" spans="1:13" x14ac:dyDescent="0.2">
      <c r="A15" s="20" t="s">
        <v>24</v>
      </c>
      <c r="G15" t="s">
        <v>38</v>
      </c>
      <c r="H15" s="13">
        <v>10</v>
      </c>
      <c r="I15" s="27">
        <v>240</v>
      </c>
      <c r="J15" s="32">
        <f t="shared" si="3"/>
        <v>4</v>
      </c>
      <c r="K15">
        <f>C148</f>
        <v>535</v>
      </c>
      <c r="L15" s="3">
        <f t="shared" si="0"/>
        <v>0.34148936170212763</v>
      </c>
      <c r="M15">
        <f t="shared" si="1"/>
        <v>40</v>
      </c>
    </row>
    <row r="16" spans="1:13" x14ac:dyDescent="0.2">
      <c r="A16" s="20" t="s">
        <v>25</v>
      </c>
      <c r="B16" s="20" t="s">
        <v>26</v>
      </c>
      <c r="H16" s="13"/>
      <c r="J16" s="32"/>
      <c r="L16" s="3"/>
    </row>
    <row r="17" spans="1:12" x14ac:dyDescent="0.2">
      <c r="A17" s="20" t="s">
        <v>27</v>
      </c>
      <c r="B17" s="20" t="s">
        <v>95</v>
      </c>
      <c r="H17" s="13"/>
      <c r="I17" s="27"/>
      <c r="J17" s="4"/>
      <c r="K17" s="13"/>
      <c r="L17" s="3"/>
    </row>
    <row r="18" spans="1:12" x14ac:dyDescent="0.2">
      <c r="H18" s="13"/>
      <c r="I18" s="28"/>
      <c r="J18" s="4"/>
      <c r="K18" s="13"/>
      <c r="L18" s="3"/>
    </row>
    <row r="19" spans="1:12" x14ac:dyDescent="0.2">
      <c r="A19" s="20" t="s">
        <v>28</v>
      </c>
      <c r="B19" s="20" t="s">
        <v>29</v>
      </c>
      <c r="C19" s="20" t="s">
        <v>30</v>
      </c>
      <c r="D19" s="20" t="s">
        <v>31</v>
      </c>
      <c r="H19" s="13"/>
      <c r="I19" s="27"/>
      <c r="J19" s="4"/>
      <c r="K19" s="25"/>
      <c r="L19" s="3"/>
    </row>
    <row r="20" spans="1:12" x14ac:dyDescent="0.2">
      <c r="A20" s="20" t="s">
        <v>32</v>
      </c>
      <c r="B20" s="20" t="s">
        <v>32</v>
      </c>
      <c r="C20" s="20">
        <v>515</v>
      </c>
      <c r="D20" s="20" t="s">
        <v>33</v>
      </c>
      <c r="H20" s="13"/>
      <c r="I20" s="27"/>
      <c r="J20" s="4"/>
      <c r="K20" s="13"/>
      <c r="L20" s="3"/>
    </row>
    <row r="21" spans="1:12" x14ac:dyDescent="0.2">
      <c r="H21" s="13"/>
      <c r="I21" s="28"/>
      <c r="J21" s="4"/>
      <c r="K21" s="13"/>
      <c r="L21" s="3"/>
    </row>
    <row r="22" spans="1:12" x14ac:dyDescent="0.2">
      <c r="A22" s="20" t="s">
        <v>23</v>
      </c>
      <c r="B22" s="21">
        <v>44273</v>
      </c>
      <c r="H22" s="13"/>
      <c r="I22" s="27"/>
      <c r="J22" s="4"/>
      <c r="K22" s="13"/>
      <c r="L22" s="3"/>
    </row>
    <row r="23" spans="1:12" x14ac:dyDescent="0.2">
      <c r="A23" s="20" t="s">
        <v>24</v>
      </c>
      <c r="H23" s="13"/>
      <c r="I23" s="28"/>
      <c r="J23" s="4"/>
      <c r="K23" s="13"/>
      <c r="L23" s="3"/>
    </row>
    <row r="24" spans="1:12" x14ac:dyDescent="0.2">
      <c r="A24" s="20" t="s">
        <v>25</v>
      </c>
      <c r="B24" s="20" t="s">
        <v>26</v>
      </c>
      <c r="H24" s="13"/>
      <c r="I24" s="27"/>
      <c r="J24" s="4"/>
      <c r="L24" s="3"/>
    </row>
    <row r="25" spans="1:12" x14ac:dyDescent="0.2">
      <c r="A25" s="20" t="s">
        <v>27</v>
      </c>
      <c r="B25" s="20" t="s">
        <v>94</v>
      </c>
    </row>
    <row r="27" spans="1:12" x14ac:dyDescent="0.2">
      <c r="A27" s="20" t="s">
        <v>28</v>
      </c>
      <c r="B27" s="20" t="s">
        <v>29</v>
      </c>
      <c r="C27" s="20" t="s">
        <v>30</v>
      </c>
      <c r="D27" s="20" t="s">
        <v>31</v>
      </c>
    </row>
    <row r="28" spans="1:12" x14ac:dyDescent="0.2">
      <c r="A28" s="20" t="s">
        <v>32</v>
      </c>
      <c r="B28" s="20" t="s">
        <v>32</v>
      </c>
      <c r="C28" s="20">
        <v>495</v>
      </c>
      <c r="D28" s="20" t="s">
        <v>33</v>
      </c>
    </row>
    <row r="30" spans="1:12" x14ac:dyDescent="0.2">
      <c r="A30" s="20" t="s">
        <v>23</v>
      </c>
      <c r="B30" s="21">
        <v>44273</v>
      </c>
    </row>
    <row r="31" spans="1:12" x14ac:dyDescent="0.2">
      <c r="A31" s="20" t="s">
        <v>24</v>
      </c>
    </row>
    <row r="32" spans="1:12" x14ac:dyDescent="0.2">
      <c r="A32" s="20" t="s">
        <v>25</v>
      </c>
      <c r="B32" s="20" t="s">
        <v>26</v>
      </c>
    </row>
    <row r="33" spans="1:4" x14ac:dyDescent="0.2">
      <c r="A33" s="20" t="s">
        <v>27</v>
      </c>
      <c r="B33" s="20" t="s">
        <v>93</v>
      </c>
    </row>
    <row r="35" spans="1:4" x14ac:dyDescent="0.2">
      <c r="A35" s="20" t="s">
        <v>28</v>
      </c>
      <c r="B35" s="20" t="s">
        <v>29</v>
      </c>
      <c r="C35" s="20" t="s">
        <v>30</v>
      </c>
      <c r="D35" s="20" t="s">
        <v>31</v>
      </c>
    </row>
    <row r="36" spans="1:4" x14ac:dyDescent="0.2">
      <c r="A36" s="20" t="s">
        <v>32</v>
      </c>
      <c r="B36" s="20" t="s">
        <v>32</v>
      </c>
      <c r="C36" s="20">
        <v>515</v>
      </c>
      <c r="D36" s="20" t="s">
        <v>33</v>
      </c>
    </row>
    <row r="38" spans="1:4" x14ac:dyDescent="0.2">
      <c r="A38" s="20" t="s">
        <v>23</v>
      </c>
      <c r="B38" s="21">
        <v>44273</v>
      </c>
    </row>
    <row r="39" spans="1:4" x14ac:dyDescent="0.2">
      <c r="A39" s="20" t="s">
        <v>24</v>
      </c>
    </row>
    <row r="40" spans="1:4" x14ac:dyDescent="0.2">
      <c r="A40" s="20" t="s">
        <v>25</v>
      </c>
      <c r="B40" s="20" t="s">
        <v>26</v>
      </c>
    </row>
    <row r="41" spans="1:4" x14ac:dyDescent="0.2">
      <c r="A41" s="20" t="s">
        <v>27</v>
      </c>
      <c r="B41" s="20" t="s">
        <v>92</v>
      </c>
    </row>
    <row r="43" spans="1:4" x14ac:dyDescent="0.2">
      <c r="A43" s="20" t="s">
        <v>28</v>
      </c>
      <c r="B43" s="20" t="s">
        <v>29</v>
      </c>
      <c r="C43" s="20" t="s">
        <v>30</v>
      </c>
      <c r="D43" s="20" t="s">
        <v>31</v>
      </c>
    </row>
    <row r="44" spans="1:4" x14ac:dyDescent="0.2">
      <c r="A44" s="20" t="s">
        <v>32</v>
      </c>
      <c r="B44" s="20" t="s">
        <v>32</v>
      </c>
      <c r="C44" s="20">
        <v>518</v>
      </c>
      <c r="D44" s="20" t="s">
        <v>33</v>
      </c>
    </row>
    <row r="46" spans="1:4" x14ac:dyDescent="0.2">
      <c r="A46" s="20" t="s">
        <v>23</v>
      </c>
      <c r="B46" s="21">
        <v>44273</v>
      </c>
    </row>
    <row r="47" spans="1:4" x14ac:dyDescent="0.2">
      <c r="A47" s="20" t="s">
        <v>24</v>
      </c>
    </row>
    <row r="48" spans="1:4" x14ac:dyDescent="0.2">
      <c r="A48" s="20" t="s">
        <v>25</v>
      </c>
      <c r="B48" s="20" t="s">
        <v>26</v>
      </c>
    </row>
    <row r="49" spans="1:4" x14ac:dyDescent="0.2">
      <c r="A49" s="20" t="s">
        <v>27</v>
      </c>
      <c r="B49" s="20" t="s">
        <v>91</v>
      </c>
    </row>
    <row r="51" spans="1:4" x14ac:dyDescent="0.2">
      <c r="A51" s="20" t="s">
        <v>28</v>
      </c>
      <c r="B51" s="20" t="s">
        <v>29</v>
      </c>
      <c r="C51" s="20" t="s">
        <v>30</v>
      </c>
      <c r="D51" s="20" t="s">
        <v>31</v>
      </c>
    </row>
    <row r="52" spans="1:4" x14ac:dyDescent="0.2">
      <c r="A52" s="20" t="s">
        <v>32</v>
      </c>
      <c r="B52" s="20" t="s">
        <v>32</v>
      </c>
      <c r="C52" s="20">
        <v>1560</v>
      </c>
      <c r="D52" s="20" t="s">
        <v>33</v>
      </c>
    </row>
    <row r="54" spans="1:4" x14ac:dyDescent="0.2">
      <c r="A54" s="20" t="s">
        <v>23</v>
      </c>
      <c r="B54" s="21">
        <v>44273</v>
      </c>
    </row>
    <row r="55" spans="1:4" x14ac:dyDescent="0.2">
      <c r="A55" s="20" t="s">
        <v>24</v>
      </c>
    </row>
    <row r="56" spans="1:4" x14ac:dyDescent="0.2">
      <c r="A56" s="20" t="s">
        <v>25</v>
      </c>
      <c r="B56" s="20" t="s">
        <v>26</v>
      </c>
    </row>
    <row r="57" spans="1:4" x14ac:dyDescent="0.2">
      <c r="A57" s="20" t="s">
        <v>27</v>
      </c>
      <c r="B57" s="20" t="s">
        <v>90</v>
      </c>
    </row>
    <row r="59" spans="1:4" x14ac:dyDescent="0.2">
      <c r="A59" s="20" t="s">
        <v>28</v>
      </c>
      <c r="B59" s="20" t="s">
        <v>29</v>
      </c>
      <c r="C59" s="20" t="s">
        <v>30</v>
      </c>
      <c r="D59" s="20" t="s">
        <v>31</v>
      </c>
    </row>
    <row r="60" spans="1:4" x14ac:dyDescent="0.2">
      <c r="A60" s="20" t="s">
        <v>32</v>
      </c>
      <c r="B60" s="20" t="s">
        <v>32</v>
      </c>
      <c r="C60" s="20">
        <v>1660</v>
      </c>
      <c r="D60" s="20" t="s">
        <v>33</v>
      </c>
    </row>
    <row r="62" spans="1:4" x14ac:dyDescent="0.2">
      <c r="A62" s="20" t="s">
        <v>23</v>
      </c>
      <c r="B62" s="21">
        <v>44273</v>
      </c>
    </row>
    <row r="63" spans="1:4" x14ac:dyDescent="0.2">
      <c r="A63" s="20" t="s">
        <v>24</v>
      </c>
    </row>
    <row r="64" spans="1:4" x14ac:dyDescent="0.2">
      <c r="A64" s="20" t="s">
        <v>25</v>
      </c>
      <c r="B64" s="20" t="s">
        <v>26</v>
      </c>
    </row>
    <row r="65" spans="1:4" x14ac:dyDescent="0.2">
      <c r="A65" s="20" t="s">
        <v>27</v>
      </c>
      <c r="B65" s="20" t="s">
        <v>89</v>
      </c>
    </row>
    <row r="67" spans="1:4" x14ac:dyDescent="0.2">
      <c r="A67" s="20" t="s">
        <v>28</v>
      </c>
      <c r="B67" s="20" t="s">
        <v>29</v>
      </c>
      <c r="C67" s="20" t="s">
        <v>30</v>
      </c>
      <c r="D67" s="20" t="s">
        <v>31</v>
      </c>
    </row>
    <row r="68" spans="1:4" x14ac:dyDescent="0.2">
      <c r="A68" s="20" t="s">
        <v>32</v>
      </c>
      <c r="B68" s="20" t="s">
        <v>32</v>
      </c>
      <c r="C68" s="20">
        <v>1590</v>
      </c>
      <c r="D68" s="20" t="s">
        <v>33</v>
      </c>
    </row>
    <row r="70" spans="1:4" x14ac:dyDescent="0.2">
      <c r="A70" s="20" t="s">
        <v>23</v>
      </c>
      <c r="B70" s="21">
        <v>44273</v>
      </c>
    </row>
    <row r="71" spans="1:4" x14ac:dyDescent="0.2">
      <c r="A71" s="20" t="s">
        <v>24</v>
      </c>
    </row>
    <row r="72" spans="1:4" x14ac:dyDescent="0.2">
      <c r="A72" s="20" t="s">
        <v>25</v>
      </c>
      <c r="B72" s="20" t="s">
        <v>26</v>
      </c>
    </row>
    <row r="73" spans="1:4" x14ac:dyDescent="0.2">
      <c r="A73" s="20" t="s">
        <v>27</v>
      </c>
      <c r="B73" s="20" t="s">
        <v>88</v>
      </c>
    </row>
    <row r="75" spans="1:4" x14ac:dyDescent="0.2">
      <c r="A75" s="20" t="s">
        <v>28</v>
      </c>
      <c r="B75" s="20" t="s">
        <v>29</v>
      </c>
      <c r="C75" s="20" t="s">
        <v>30</v>
      </c>
      <c r="D75" s="20" t="s">
        <v>31</v>
      </c>
    </row>
    <row r="76" spans="1:4" x14ac:dyDescent="0.2">
      <c r="A76" s="20" t="s">
        <v>32</v>
      </c>
      <c r="B76" s="20" t="s">
        <v>32</v>
      </c>
      <c r="C76" s="20">
        <v>1660</v>
      </c>
      <c r="D76" s="20" t="s">
        <v>33</v>
      </c>
    </row>
    <row r="78" spans="1:4" x14ac:dyDescent="0.2">
      <c r="A78" s="20" t="s">
        <v>23</v>
      </c>
      <c r="B78" s="21">
        <v>44273</v>
      </c>
    </row>
    <row r="79" spans="1:4" x14ac:dyDescent="0.2">
      <c r="A79" s="20" t="s">
        <v>24</v>
      </c>
    </row>
    <row r="80" spans="1:4" x14ac:dyDescent="0.2">
      <c r="A80" s="20" t="s">
        <v>25</v>
      </c>
      <c r="B80" s="20" t="s">
        <v>26</v>
      </c>
    </row>
    <row r="81" spans="1:4" x14ac:dyDescent="0.2">
      <c r="A81" s="20" t="s">
        <v>27</v>
      </c>
      <c r="B81" s="20" t="s">
        <v>87</v>
      </c>
    </row>
    <row r="83" spans="1:4" x14ac:dyDescent="0.2">
      <c r="A83" s="20" t="s">
        <v>28</v>
      </c>
      <c r="B83" s="20" t="s">
        <v>29</v>
      </c>
      <c r="C83" s="20" t="s">
        <v>30</v>
      </c>
      <c r="D83" s="20" t="s">
        <v>31</v>
      </c>
    </row>
    <row r="84" spans="1:4" x14ac:dyDescent="0.2">
      <c r="A84" s="20" t="s">
        <v>32</v>
      </c>
      <c r="B84" s="20" t="s">
        <v>32</v>
      </c>
      <c r="C84" s="20">
        <v>1630</v>
      </c>
      <c r="D84" s="20" t="s">
        <v>33</v>
      </c>
    </row>
    <row r="86" spans="1:4" x14ac:dyDescent="0.2">
      <c r="A86" s="20" t="s">
        <v>23</v>
      </c>
      <c r="B86" s="21">
        <v>44273</v>
      </c>
    </row>
    <row r="87" spans="1:4" x14ac:dyDescent="0.2">
      <c r="A87" s="20" t="s">
        <v>24</v>
      </c>
    </row>
    <row r="88" spans="1:4" x14ac:dyDescent="0.2">
      <c r="A88" s="20" t="s">
        <v>25</v>
      </c>
      <c r="B88" s="20" t="s">
        <v>26</v>
      </c>
    </row>
    <row r="89" spans="1:4" x14ac:dyDescent="0.2">
      <c r="A89" s="20" t="s">
        <v>27</v>
      </c>
      <c r="B89" s="20" t="s">
        <v>86</v>
      </c>
    </row>
    <row r="91" spans="1:4" x14ac:dyDescent="0.2">
      <c r="A91" s="20" t="s">
        <v>28</v>
      </c>
      <c r="B91" s="20" t="s">
        <v>29</v>
      </c>
      <c r="C91" s="20" t="s">
        <v>30</v>
      </c>
      <c r="D91" s="20" t="s">
        <v>31</v>
      </c>
    </row>
    <row r="92" spans="1:4" x14ac:dyDescent="0.2">
      <c r="A92" s="20" t="s">
        <v>32</v>
      </c>
      <c r="B92" s="20" t="s">
        <v>32</v>
      </c>
      <c r="C92" s="20">
        <v>539</v>
      </c>
      <c r="D92" s="20" t="s">
        <v>33</v>
      </c>
    </row>
    <row r="94" spans="1:4" x14ac:dyDescent="0.2">
      <c r="A94" s="20" t="s">
        <v>23</v>
      </c>
      <c r="B94" s="21">
        <v>44273</v>
      </c>
    </row>
    <row r="95" spans="1:4" x14ac:dyDescent="0.2">
      <c r="A95" s="20" t="s">
        <v>24</v>
      </c>
    </row>
    <row r="96" spans="1:4" x14ac:dyDescent="0.2">
      <c r="A96" s="20" t="s">
        <v>25</v>
      </c>
      <c r="B96" s="20" t="s">
        <v>26</v>
      </c>
    </row>
    <row r="97" spans="1:4" x14ac:dyDescent="0.2">
      <c r="A97" s="20" t="s">
        <v>27</v>
      </c>
      <c r="B97" s="20" t="s">
        <v>85</v>
      </c>
    </row>
    <row r="99" spans="1:4" x14ac:dyDescent="0.2">
      <c r="A99" s="20" t="s">
        <v>28</v>
      </c>
      <c r="B99" s="20" t="s">
        <v>29</v>
      </c>
      <c r="C99" s="20" t="s">
        <v>30</v>
      </c>
      <c r="D99" s="20" t="s">
        <v>31</v>
      </c>
    </row>
    <row r="100" spans="1:4" x14ac:dyDescent="0.2">
      <c r="A100" s="20" t="s">
        <v>32</v>
      </c>
      <c r="B100" s="20" t="s">
        <v>32</v>
      </c>
      <c r="C100" s="20">
        <v>519</v>
      </c>
      <c r="D100" s="20" t="s">
        <v>33</v>
      </c>
    </row>
    <row r="102" spans="1:4" x14ac:dyDescent="0.2">
      <c r="A102" s="20" t="s">
        <v>23</v>
      </c>
      <c r="B102" s="21">
        <v>44273</v>
      </c>
    </row>
    <row r="103" spans="1:4" x14ac:dyDescent="0.2">
      <c r="A103" s="20" t="s">
        <v>24</v>
      </c>
    </row>
    <row r="104" spans="1:4" x14ac:dyDescent="0.2">
      <c r="A104" s="20" t="s">
        <v>25</v>
      </c>
      <c r="B104" s="20" t="s">
        <v>26</v>
      </c>
    </row>
    <row r="105" spans="1:4" x14ac:dyDescent="0.2">
      <c r="A105" s="20" t="s">
        <v>27</v>
      </c>
      <c r="B105" s="20" t="s">
        <v>84</v>
      </c>
    </row>
    <row r="107" spans="1:4" x14ac:dyDescent="0.2">
      <c r="A107" s="20" t="s">
        <v>28</v>
      </c>
      <c r="B107" s="20" t="s">
        <v>29</v>
      </c>
      <c r="C107" s="20" t="s">
        <v>30</v>
      </c>
      <c r="D107" s="20" t="s">
        <v>31</v>
      </c>
    </row>
    <row r="108" spans="1:4" x14ac:dyDescent="0.2">
      <c r="A108" s="20" t="s">
        <v>32</v>
      </c>
      <c r="B108" s="20" t="s">
        <v>32</v>
      </c>
      <c r="C108" s="20">
        <v>522</v>
      </c>
      <c r="D108" s="20" t="s">
        <v>33</v>
      </c>
    </row>
    <row r="110" spans="1:4" x14ac:dyDescent="0.2">
      <c r="A110" s="20" t="s">
        <v>23</v>
      </c>
      <c r="B110" s="21">
        <v>44273</v>
      </c>
    </row>
    <row r="111" spans="1:4" x14ac:dyDescent="0.2">
      <c r="A111" s="20" t="s">
        <v>24</v>
      </c>
    </row>
    <row r="112" spans="1:4" x14ac:dyDescent="0.2">
      <c r="A112" s="20" t="s">
        <v>25</v>
      </c>
      <c r="B112" s="20" t="s">
        <v>26</v>
      </c>
    </row>
    <row r="113" spans="1:4" x14ac:dyDescent="0.2">
      <c r="A113" s="20" t="s">
        <v>27</v>
      </c>
      <c r="B113" s="20" t="s">
        <v>83</v>
      </c>
    </row>
    <row r="115" spans="1:4" x14ac:dyDescent="0.2">
      <c r="A115" s="20" t="s">
        <v>28</v>
      </c>
      <c r="B115" s="20" t="s">
        <v>29</v>
      </c>
      <c r="C115" s="20" t="s">
        <v>30</v>
      </c>
      <c r="D115" s="20" t="s">
        <v>31</v>
      </c>
    </row>
    <row r="116" spans="1:4" x14ac:dyDescent="0.2">
      <c r="A116" s="20" t="s">
        <v>32</v>
      </c>
      <c r="B116" s="20" t="s">
        <v>32</v>
      </c>
      <c r="C116" s="20">
        <v>537</v>
      </c>
      <c r="D116" s="20" t="s">
        <v>33</v>
      </c>
    </row>
    <row r="118" spans="1:4" x14ac:dyDescent="0.2">
      <c r="A118" s="20" t="s">
        <v>23</v>
      </c>
      <c r="B118" s="21">
        <v>44273</v>
      </c>
    </row>
    <row r="119" spans="1:4" x14ac:dyDescent="0.2">
      <c r="A119" s="20" t="s">
        <v>24</v>
      </c>
    </row>
    <row r="120" spans="1:4" x14ac:dyDescent="0.2">
      <c r="A120" s="20" t="s">
        <v>25</v>
      </c>
      <c r="B120" s="20" t="s">
        <v>26</v>
      </c>
    </row>
    <row r="121" spans="1:4" x14ac:dyDescent="0.2">
      <c r="A121" s="20" t="s">
        <v>27</v>
      </c>
      <c r="B121" s="20" t="s">
        <v>82</v>
      </c>
    </row>
    <row r="123" spans="1:4" x14ac:dyDescent="0.2">
      <c r="A123" s="20" t="s">
        <v>28</v>
      </c>
      <c r="B123" s="20" t="s">
        <v>29</v>
      </c>
      <c r="C123" s="20" t="s">
        <v>30</v>
      </c>
      <c r="D123" s="20" t="s">
        <v>31</v>
      </c>
    </row>
    <row r="124" spans="1:4" x14ac:dyDescent="0.2">
      <c r="A124" s="20" t="s">
        <v>32</v>
      </c>
      <c r="B124" s="20" t="s">
        <v>32</v>
      </c>
      <c r="C124" s="20">
        <v>520</v>
      </c>
      <c r="D124" s="20" t="s">
        <v>33</v>
      </c>
    </row>
    <row r="126" spans="1:4" x14ac:dyDescent="0.2">
      <c r="A126" s="20" t="s">
        <v>23</v>
      </c>
      <c r="B126" s="21">
        <v>44273</v>
      </c>
    </row>
    <row r="127" spans="1:4" x14ac:dyDescent="0.2">
      <c r="A127" s="20" t="s">
        <v>24</v>
      </c>
    </row>
    <row r="128" spans="1:4" x14ac:dyDescent="0.2">
      <c r="A128" s="20" t="s">
        <v>25</v>
      </c>
      <c r="B128" s="20" t="s">
        <v>26</v>
      </c>
    </row>
    <row r="129" spans="1:4" x14ac:dyDescent="0.2">
      <c r="A129" s="20" t="s">
        <v>27</v>
      </c>
      <c r="B129" s="20" t="s">
        <v>81</v>
      </c>
    </row>
    <row r="131" spans="1:4" x14ac:dyDescent="0.2">
      <c r="A131" s="20" t="s">
        <v>28</v>
      </c>
      <c r="B131" s="20" t="s">
        <v>29</v>
      </c>
      <c r="C131" s="20" t="s">
        <v>30</v>
      </c>
      <c r="D131" s="20" t="s">
        <v>31</v>
      </c>
    </row>
    <row r="132" spans="1:4" x14ac:dyDescent="0.2">
      <c r="A132" s="20" t="s">
        <v>32</v>
      </c>
      <c r="B132" s="20" t="s">
        <v>32</v>
      </c>
      <c r="C132" s="20">
        <v>526</v>
      </c>
      <c r="D132" s="20" t="s">
        <v>33</v>
      </c>
    </row>
    <row r="134" spans="1:4" x14ac:dyDescent="0.2">
      <c r="A134" s="20" t="s">
        <v>23</v>
      </c>
      <c r="B134" s="21">
        <v>44273</v>
      </c>
    </row>
    <row r="135" spans="1:4" x14ac:dyDescent="0.2">
      <c r="A135" s="20" t="s">
        <v>24</v>
      </c>
    </row>
    <row r="136" spans="1:4" x14ac:dyDescent="0.2">
      <c r="A136" s="20" t="s">
        <v>25</v>
      </c>
      <c r="B136" s="20" t="s">
        <v>26</v>
      </c>
    </row>
    <row r="137" spans="1:4" x14ac:dyDescent="0.2">
      <c r="A137" s="20" t="s">
        <v>27</v>
      </c>
      <c r="B137" s="20" t="s">
        <v>80</v>
      </c>
    </row>
    <row r="139" spans="1:4" x14ac:dyDescent="0.2">
      <c r="A139" s="20" t="s">
        <v>28</v>
      </c>
      <c r="B139" s="20" t="s">
        <v>29</v>
      </c>
      <c r="C139" s="20" t="s">
        <v>30</v>
      </c>
      <c r="D139" s="20" t="s">
        <v>31</v>
      </c>
    </row>
    <row r="140" spans="1:4" x14ac:dyDescent="0.2">
      <c r="A140" s="20" t="s">
        <v>32</v>
      </c>
      <c r="B140" s="20" t="s">
        <v>32</v>
      </c>
      <c r="C140" s="20">
        <v>522</v>
      </c>
      <c r="D140" s="20" t="s">
        <v>33</v>
      </c>
    </row>
    <row r="142" spans="1:4" x14ac:dyDescent="0.2">
      <c r="A142" s="20" t="s">
        <v>23</v>
      </c>
      <c r="B142" s="21">
        <v>44273</v>
      </c>
    </row>
    <row r="143" spans="1:4" x14ac:dyDescent="0.2">
      <c r="A143" s="20" t="s">
        <v>24</v>
      </c>
    </row>
    <row r="144" spans="1:4" x14ac:dyDescent="0.2">
      <c r="A144" s="20" t="s">
        <v>25</v>
      </c>
      <c r="B144" s="20" t="s">
        <v>26</v>
      </c>
    </row>
    <row r="145" spans="1:4" x14ac:dyDescent="0.2">
      <c r="A145" s="20" t="s">
        <v>27</v>
      </c>
      <c r="B145" s="20" t="s">
        <v>79</v>
      </c>
    </row>
    <row r="147" spans="1:4" x14ac:dyDescent="0.2">
      <c r="A147" s="20" t="s">
        <v>28</v>
      </c>
      <c r="B147" s="20" t="s">
        <v>29</v>
      </c>
      <c r="C147" s="20" t="s">
        <v>30</v>
      </c>
      <c r="D147" s="20" t="s">
        <v>31</v>
      </c>
    </row>
    <row r="148" spans="1:4" x14ac:dyDescent="0.2">
      <c r="A148" s="20" t="s">
        <v>32</v>
      </c>
      <c r="B148" s="20" t="s">
        <v>32</v>
      </c>
      <c r="C148" s="20">
        <v>535</v>
      </c>
      <c r="D148" s="20" t="s">
        <v>33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2"/>
  <sheetViews>
    <sheetView workbookViewId="0">
      <selection activeCell="K15" sqref="K15"/>
    </sheetView>
  </sheetViews>
  <sheetFormatPr baseColWidth="10" defaultColWidth="8.83203125" defaultRowHeight="15" x14ac:dyDescent="0.2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  <col min="11" max="11" width="12.1640625" customWidth="1"/>
  </cols>
  <sheetData>
    <row r="1" spans="1:13" x14ac:dyDescent="0.2">
      <c r="A1" s="20" t="s">
        <v>17</v>
      </c>
      <c r="B1" s="21">
        <v>44280</v>
      </c>
      <c r="G1" s="1"/>
      <c r="H1" s="1"/>
      <c r="I1" s="1"/>
      <c r="J1" s="1"/>
      <c r="K1" s="1" t="s">
        <v>34</v>
      </c>
      <c r="L1" s="4">
        <f>'Summary Exp. 3'!L15</f>
        <v>1566.6666666666667</v>
      </c>
    </row>
    <row r="2" spans="1:13" x14ac:dyDescent="0.2">
      <c r="A2" s="20" t="s">
        <v>18</v>
      </c>
      <c r="B2" s="20" t="s">
        <v>19</v>
      </c>
      <c r="G2" s="22" t="s">
        <v>35</v>
      </c>
      <c r="H2" s="22" t="s">
        <v>1</v>
      </c>
      <c r="I2" s="1" t="s">
        <v>36</v>
      </c>
      <c r="J2" s="1" t="s">
        <v>39</v>
      </c>
      <c r="K2" s="1" t="s">
        <v>12</v>
      </c>
      <c r="L2" s="1" t="s">
        <v>2</v>
      </c>
      <c r="M2" s="1" t="s">
        <v>219</v>
      </c>
    </row>
    <row r="3" spans="1:13" x14ac:dyDescent="0.2">
      <c r="A3" s="20" t="s">
        <v>20</v>
      </c>
      <c r="B3" s="20" t="s">
        <v>21</v>
      </c>
      <c r="G3" t="s">
        <v>37</v>
      </c>
      <c r="H3">
        <v>1</v>
      </c>
      <c r="I3">
        <v>0</v>
      </c>
      <c r="J3" s="5">
        <f>I3/60</f>
        <v>0</v>
      </c>
      <c r="K3" s="13">
        <f>C12</f>
        <v>2740</v>
      </c>
      <c r="L3" s="3">
        <f>K3/$L$1</f>
        <v>1.7489361702127659</v>
      </c>
      <c r="M3" s="5">
        <f>I3*H3/60</f>
        <v>0</v>
      </c>
    </row>
    <row r="4" spans="1:13" x14ac:dyDescent="0.2">
      <c r="A4" s="20" t="s">
        <v>22</v>
      </c>
      <c r="B4" s="20" t="s">
        <v>21</v>
      </c>
      <c r="G4" t="s">
        <v>37</v>
      </c>
      <c r="H4">
        <v>10</v>
      </c>
      <c r="I4">
        <v>60</v>
      </c>
      <c r="J4" s="5">
        <f>I4/60</f>
        <v>1</v>
      </c>
      <c r="K4" s="13">
        <f>C20</f>
        <v>1650</v>
      </c>
      <c r="L4" s="3">
        <f t="shared" ref="L4:L17" si="0">K4/$L$1</f>
        <v>1.053191489361702</v>
      </c>
      <c r="M4" s="5">
        <f t="shared" ref="M4:M17" si="1">I4*H4/60</f>
        <v>10</v>
      </c>
    </row>
    <row r="5" spans="1:13" x14ac:dyDescent="0.2">
      <c r="G5" t="s">
        <v>37</v>
      </c>
      <c r="H5">
        <v>10</v>
      </c>
      <c r="I5" s="17">
        <v>120</v>
      </c>
      <c r="J5" s="5">
        <f t="shared" ref="J5:J6" si="2">I5/60</f>
        <v>2</v>
      </c>
      <c r="K5" s="17">
        <f>C28</f>
        <v>1630</v>
      </c>
      <c r="L5" s="3">
        <f t="shared" si="0"/>
        <v>1.0404255319148936</v>
      </c>
      <c r="M5" s="5">
        <f t="shared" si="1"/>
        <v>20</v>
      </c>
    </row>
    <row r="6" spans="1:13" x14ac:dyDescent="0.2">
      <c r="A6" s="20" t="s">
        <v>23</v>
      </c>
      <c r="B6" s="21">
        <v>44277</v>
      </c>
      <c r="G6" s="23" t="s">
        <v>37</v>
      </c>
      <c r="H6" s="23">
        <v>8</v>
      </c>
      <c r="I6" s="28">
        <v>0</v>
      </c>
      <c r="J6" s="24">
        <f t="shared" si="2"/>
        <v>0</v>
      </c>
      <c r="K6" s="13">
        <f>C36</f>
        <v>1670</v>
      </c>
      <c r="L6" s="3">
        <f t="shared" si="0"/>
        <v>1.0659574468085107</v>
      </c>
      <c r="M6" s="5">
        <f t="shared" si="1"/>
        <v>0</v>
      </c>
    </row>
    <row r="7" spans="1:13" x14ac:dyDescent="0.2">
      <c r="A7" s="20" t="s">
        <v>24</v>
      </c>
      <c r="G7" s="13" t="s">
        <v>38</v>
      </c>
      <c r="H7" s="13">
        <v>8</v>
      </c>
      <c r="I7" s="27">
        <v>0</v>
      </c>
      <c r="J7" s="32">
        <f>I7/60</f>
        <v>0</v>
      </c>
      <c r="K7" s="13">
        <f>C44</f>
        <v>1640</v>
      </c>
      <c r="L7" s="3">
        <f t="shared" si="0"/>
        <v>1.0468085106382978</v>
      </c>
      <c r="M7" s="5">
        <f t="shared" si="1"/>
        <v>0</v>
      </c>
    </row>
    <row r="8" spans="1:13" x14ac:dyDescent="0.2">
      <c r="A8" s="20" t="s">
        <v>25</v>
      </c>
      <c r="B8" s="20" t="s">
        <v>26</v>
      </c>
      <c r="G8" t="s">
        <v>38</v>
      </c>
      <c r="H8" s="13">
        <v>8</v>
      </c>
      <c r="I8" s="27">
        <v>30</v>
      </c>
      <c r="J8" s="32">
        <f t="shared" ref="J8:J17" si="3">I8/60</f>
        <v>0.5</v>
      </c>
      <c r="K8" s="13">
        <f>C52</f>
        <v>498</v>
      </c>
      <c r="L8" s="3">
        <f t="shared" si="0"/>
        <v>0.31787234042553192</v>
      </c>
      <c r="M8" s="5">
        <f t="shared" si="1"/>
        <v>4</v>
      </c>
    </row>
    <row r="9" spans="1:13" x14ac:dyDescent="0.2">
      <c r="A9" s="20" t="s">
        <v>27</v>
      </c>
      <c r="B9" s="20" t="s">
        <v>165</v>
      </c>
      <c r="G9" t="s">
        <v>38</v>
      </c>
      <c r="H9" s="13">
        <v>8</v>
      </c>
      <c r="I9" s="27">
        <v>60</v>
      </c>
      <c r="J9" s="32">
        <f t="shared" si="3"/>
        <v>1</v>
      </c>
      <c r="K9" s="13">
        <f>C60</f>
        <v>511</v>
      </c>
      <c r="L9" s="3">
        <f t="shared" si="0"/>
        <v>0.32617021276595742</v>
      </c>
      <c r="M9" s="5">
        <f t="shared" si="1"/>
        <v>8</v>
      </c>
    </row>
    <row r="10" spans="1:13" x14ac:dyDescent="0.2">
      <c r="G10" t="s">
        <v>38</v>
      </c>
      <c r="H10" s="13">
        <v>8</v>
      </c>
      <c r="I10" s="27">
        <v>90</v>
      </c>
      <c r="J10" s="32">
        <f t="shared" si="3"/>
        <v>1.5</v>
      </c>
      <c r="K10" s="13">
        <f>C68</f>
        <v>495</v>
      </c>
      <c r="L10" s="3">
        <f t="shared" si="0"/>
        <v>0.31595744680851062</v>
      </c>
      <c r="M10" s="5">
        <f t="shared" si="1"/>
        <v>12</v>
      </c>
    </row>
    <row r="11" spans="1:13" x14ac:dyDescent="0.2">
      <c r="A11" s="20" t="s">
        <v>28</v>
      </c>
      <c r="B11" s="20" t="s">
        <v>29</v>
      </c>
      <c r="C11" s="20" t="s">
        <v>30</v>
      </c>
      <c r="D11" s="20" t="s">
        <v>31</v>
      </c>
      <c r="G11" t="s">
        <v>38</v>
      </c>
      <c r="H11" s="13">
        <v>8</v>
      </c>
      <c r="I11" s="27">
        <v>120</v>
      </c>
      <c r="J11" s="32">
        <f t="shared" si="3"/>
        <v>2</v>
      </c>
      <c r="K11">
        <f>C76</f>
        <v>489</v>
      </c>
      <c r="L11" s="3">
        <f t="shared" si="0"/>
        <v>0.31212765957446809</v>
      </c>
      <c r="M11" s="5">
        <f t="shared" si="1"/>
        <v>16</v>
      </c>
    </row>
    <row r="12" spans="1:13" x14ac:dyDescent="0.2">
      <c r="A12" s="20" t="s">
        <v>32</v>
      </c>
      <c r="B12" s="20" t="s">
        <v>32</v>
      </c>
      <c r="C12" s="20">
        <v>2740</v>
      </c>
      <c r="D12" s="20" t="s">
        <v>33</v>
      </c>
      <c r="G12" t="s">
        <v>38</v>
      </c>
      <c r="H12" s="13">
        <v>8</v>
      </c>
      <c r="I12" s="27">
        <v>150</v>
      </c>
      <c r="J12" s="32">
        <f t="shared" si="3"/>
        <v>2.5</v>
      </c>
      <c r="K12">
        <f>C84</f>
        <v>492</v>
      </c>
      <c r="L12" s="3">
        <f t="shared" si="0"/>
        <v>0.31404255319148933</v>
      </c>
      <c r="M12" s="5">
        <f t="shared" si="1"/>
        <v>20</v>
      </c>
    </row>
    <row r="13" spans="1:13" x14ac:dyDescent="0.2">
      <c r="G13" t="s">
        <v>38</v>
      </c>
      <c r="H13" s="13">
        <v>8</v>
      </c>
      <c r="I13" s="27">
        <v>180</v>
      </c>
      <c r="J13" s="32">
        <f t="shared" si="3"/>
        <v>3</v>
      </c>
      <c r="K13">
        <f>C92</f>
        <v>460</v>
      </c>
      <c r="L13" s="3">
        <f t="shared" si="0"/>
        <v>0.29361702127659572</v>
      </c>
      <c r="M13" s="5">
        <f t="shared" si="1"/>
        <v>24</v>
      </c>
    </row>
    <row r="14" spans="1:13" x14ac:dyDescent="0.2">
      <c r="A14" s="20" t="s">
        <v>23</v>
      </c>
      <c r="B14" s="21">
        <v>44277</v>
      </c>
      <c r="G14" t="s">
        <v>38</v>
      </c>
      <c r="H14" s="13">
        <v>8</v>
      </c>
      <c r="I14" s="27">
        <v>210</v>
      </c>
      <c r="J14" s="32">
        <f t="shared" si="3"/>
        <v>3.5</v>
      </c>
      <c r="K14">
        <f>C100</f>
        <v>489</v>
      </c>
      <c r="L14" s="3">
        <f t="shared" si="0"/>
        <v>0.31212765957446809</v>
      </c>
      <c r="M14" s="5">
        <f t="shared" si="1"/>
        <v>28</v>
      </c>
    </row>
    <row r="15" spans="1:13" x14ac:dyDescent="0.2">
      <c r="A15" s="20" t="s">
        <v>24</v>
      </c>
      <c r="G15" t="s">
        <v>38</v>
      </c>
      <c r="H15" s="13">
        <v>8</v>
      </c>
      <c r="I15" s="27">
        <v>267</v>
      </c>
      <c r="J15" s="32">
        <f t="shared" si="3"/>
        <v>4.45</v>
      </c>
      <c r="K15" s="13">
        <f>C108</f>
        <v>467</v>
      </c>
      <c r="L15" s="97">
        <f>K15/$L$1</f>
        <v>0.29808510638297869</v>
      </c>
      <c r="M15" s="5">
        <f t="shared" si="1"/>
        <v>35.6</v>
      </c>
    </row>
    <row r="16" spans="1:13" x14ac:dyDescent="0.2">
      <c r="A16" s="20" t="s">
        <v>25</v>
      </c>
      <c r="B16" s="20" t="s">
        <v>26</v>
      </c>
      <c r="G16" t="s">
        <v>38</v>
      </c>
      <c r="H16" s="13">
        <v>8</v>
      </c>
      <c r="I16" s="27">
        <v>270</v>
      </c>
      <c r="J16" s="32">
        <f t="shared" si="3"/>
        <v>4.5</v>
      </c>
      <c r="K16" s="13">
        <f>C116</f>
        <v>465</v>
      </c>
      <c r="L16" s="3">
        <f t="shared" si="0"/>
        <v>0.29680851063829788</v>
      </c>
      <c r="M16" s="5">
        <f t="shared" si="1"/>
        <v>36</v>
      </c>
    </row>
    <row r="17" spans="1:13" x14ac:dyDescent="0.2">
      <c r="A17" s="20" t="s">
        <v>27</v>
      </c>
      <c r="B17" s="20" t="s">
        <v>164</v>
      </c>
      <c r="G17" t="s">
        <v>38</v>
      </c>
      <c r="H17" s="13">
        <v>8</v>
      </c>
      <c r="I17" s="27">
        <v>290</v>
      </c>
      <c r="J17" s="32">
        <f t="shared" si="3"/>
        <v>4.833333333333333</v>
      </c>
      <c r="K17" s="25">
        <f>C124</f>
        <v>476</v>
      </c>
      <c r="L17" s="3">
        <f t="shared" si="0"/>
        <v>0.30382978723404253</v>
      </c>
      <c r="M17" s="5">
        <f t="shared" si="1"/>
        <v>38.666666666666664</v>
      </c>
    </row>
    <row r="18" spans="1:13" x14ac:dyDescent="0.2">
      <c r="H18" s="13"/>
      <c r="I18" s="28"/>
      <c r="J18" s="4"/>
      <c r="L18" s="3"/>
    </row>
    <row r="19" spans="1:13" x14ac:dyDescent="0.2">
      <c r="A19" s="20" t="s">
        <v>28</v>
      </c>
      <c r="B19" s="20" t="s">
        <v>29</v>
      </c>
      <c r="C19" s="20" t="s">
        <v>30</v>
      </c>
      <c r="D19" s="20" t="s">
        <v>31</v>
      </c>
      <c r="H19" s="13"/>
      <c r="I19" s="27"/>
      <c r="J19" s="4"/>
      <c r="L19" s="3"/>
    </row>
    <row r="20" spans="1:13" x14ac:dyDescent="0.2">
      <c r="A20" s="20" t="s">
        <v>32</v>
      </c>
      <c r="B20" s="20" t="s">
        <v>32</v>
      </c>
      <c r="C20" s="20">
        <v>1650</v>
      </c>
      <c r="D20" s="20" t="s">
        <v>33</v>
      </c>
      <c r="H20" s="13"/>
      <c r="I20" s="27"/>
      <c r="J20" s="4"/>
      <c r="K20" s="13"/>
      <c r="L20" s="3"/>
    </row>
    <row r="21" spans="1:13" x14ac:dyDescent="0.2">
      <c r="H21" s="13"/>
      <c r="I21" s="28"/>
      <c r="J21" s="4"/>
      <c r="K21" s="13"/>
      <c r="L21" s="3"/>
    </row>
    <row r="22" spans="1:13" x14ac:dyDescent="0.2">
      <c r="A22" s="20" t="s">
        <v>23</v>
      </c>
      <c r="B22" s="21">
        <v>44277</v>
      </c>
      <c r="H22" s="13"/>
      <c r="I22" s="27"/>
      <c r="J22" s="4"/>
      <c r="K22" s="13"/>
      <c r="L22" s="3"/>
    </row>
    <row r="23" spans="1:13" x14ac:dyDescent="0.2">
      <c r="A23" s="20" t="s">
        <v>24</v>
      </c>
      <c r="H23" s="13"/>
      <c r="I23" s="28"/>
      <c r="J23" s="4"/>
      <c r="K23" s="13"/>
      <c r="L23" s="3"/>
    </row>
    <row r="24" spans="1:13" x14ac:dyDescent="0.2">
      <c r="A24" s="20" t="s">
        <v>25</v>
      </c>
      <c r="B24" s="20" t="s">
        <v>26</v>
      </c>
      <c r="H24" s="13"/>
      <c r="I24" s="27"/>
      <c r="J24" s="4"/>
      <c r="L24" s="3"/>
    </row>
    <row r="25" spans="1:13" x14ac:dyDescent="0.2">
      <c r="A25" s="20" t="s">
        <v>27</v>
      </c>
      <c r="B25" s="20" t="s">
        <v>163</v>
      </c>
    </row>
    <row r="27" spans="1:13" x14ac:dyDescent="0.2">
      <c r="A27" s="20" t="s">
        <v>28</v>
      </c>
      <c r="B27" s="20" t="s">
        <v>29</v>
      </c>
      <c r="C27" s="20" t="s">
        <v>30</v>
      </c>
      <c r="D27" s="20" t="s">
        <v>31</v>
      </c>
    </row>
    <row r="28" spans="1:13" x14ac:dyDescent="0.2">
      <c r="A28" s="20" t="s">
        <v>32</v>
      </c>
      <c r="B28" s="20" t="s">
        <v>32</v>
      </c>
      <c r="C28" s="20">
        <v>1630</v>
      </c>
      <c r="D28" s="20" t="s">
        <v>33</v>
      </c>
    </row>
    <row r="30" spans="1:13" x14ac:dyDescent="0.2">
      <c r="A30" s="20" t="s">
        <v>23</v>
      </c>
      <c r="B30" s="21">
        <v>44277</v>
      </c>
    </row>
    <row r="31" spans="1:13" x14ac:dyDescent="0.2">
      <c r="A31" s="20" t="s">
        <v>24</v>
      </c>
    </row>
    <row r="32" spans="1:13" x14ac:dyDescent="0.2">
      <c r="A32" s="20" t="s">
        <v>25</v>
      </c>
      <c r="B32" s="20" t="s">
        <v>26</v>
      </c>
    </row>
    <row r="33" spans="1:4" x14ac:dyDescent="0.2">
      <c r="A33" s="20" t="s">
        <v>27</v>
      </c>
      <c r="B33" s="20" t="s">
        <v>162</v>
      </c>
    </row>
    <row r="35" spans="1:4" x14ac:dyDescent="0.2">
      <c r="A35" s="20" t="s">
        <v>28</v>
      </c>
      <c r="B35" s="20" t="s">
        <v>29</v>
      </c>
      <c r="C35" s="20" t="s">
        <v>30</v>
      </c>
      <c r="D35" s="20" t="s">
        <v>31</v>
      </c>
    </row>
    <row r="36" spans="1:4" x14ac:dyDescent="0.2">
      <c r="A36" s="20" t="s">
        <v>32</v>
      </c>
      <c r="B36" s="20" t="s">
        <v>32</v>
      </c>
      <c r="C36" s="20">
        <v>1670</v>
      </c>
      <c r="D36" s="20" t="s">
        <v>33</v>
      </c>
    </row>
    <row r="38" spans="1:4" x14ac:dyDescent="0.2">
      <c r="A38" s="20" t="s">
        <v>23</v>
      </c>
      <c r="B38" s="21">
        <v>44277</v>
      </c>
    </row>
    <row r="39" spans="1:4" x14ac:dyDescent="0.2">
      <c r="A39" s="20" t="s">
        <v>24</v>
      </c>
    </row>
    <row r="40" spans="1:4" x14ac:dyDescent="0.2">
      <c r="A40" s="20" t="s">
        <v>25</v>
      </c>
      <c r="B40" s="20" t="s">
        <v>26</v>
      </c>
    </row>
    <row r="41" spans="1:4" x14ac:dyDescent="0.2">
      <c r="A41" s="20" t="s">
        <v>27</v>
      </c>
      <c r="B41" s="20" t="s">
        <v>161</v>
      </c>
    </row>
    <row r="43" spans="1:4" x14ac:dyDescent="0.2">
      <c r="A43" s="20" t="s">
        <v>28</v>
      </c>
      <c r="B43" s="20" t="s">
        <v>29</v>
      </c>
      <c r="C43" s="20" t="s">
        <v>30</v>
      </c>
      <c r="D43" s="20" t="s">
        <v>31</v>
      </c>
    </row>
    <row r="44" spans="1:4" x14ac:dyDescent="0.2">
      <c r="A44" s="20" t="s">
        <v>32</v>
      </c>
      <c r="B44" s="20" t="s">
        <v>32</v>
      </c>
      <c r="C44" s="20">
        <v>1640</v>
      </c>
      <c r="D44" s="20" t="s">
        <v>33</v>
      </c>
    </row>
    <row r="46" spans="1:4" x14ac:dyDescent="0.2">
      <c r="A46" s="20" t="s">
        <v>23</v>
      </c>
      <c r="B46" s="21">
        <v>44277</v>
      </c>
    </row>
    <row r="47" spans="1:4" x14ac:dyDescent="0.2">
      <c r="A47" s="20" t="s">
        <v>24</v>
      </c>
    </row>
    <row r="48" spans="1:4" x14ac:dyDescent="0.2">
      <c r="A48" s="20" t="s">
        <v>25</v>
      </c>
      <c r="B48" s="20" t="s">
        <v>26</v>
      </c>
    </row>
    <row r="49" spans="1:4" x14ac:dyDescent="0.2">
      <c r="A49" s="20" t="s">
        <v>27</v>
      </c>
      <c r="B49" s="20" t="s">
        <v>160</v>
      </c>
    </row>
    <row r="51" spans="1:4" x14ac:dyDescent="0.2">
      <c r="A51" s="20" t="s">
        <v>28</v>
      </c>
      <c r="B51" s="20" t="s">
        <v>29</v>
      </c>
      <c r="C51" s="20" t="s">
        <v>30</v>
      </c>
      <c r="D51" s="20" t="s">
        <v>31</v>
      </c>
    </row>
    <row r="52" spans="1:4" x14ac:dyDescent="0.2">
      <c r="A52" s="20" t="s">
        <v>32</v>
      </c>
      <c r="B52" s="20" t="s">
        <v>32</v>
      </c>
      <c r="C52" s="20">
        <v>498</v>
      </c>
      <c r="D52" s="20" t="s">
        <v>33</v>
      </c>
    </row>
    <row r="54" spans="1:4" x14ac:dyDescent="0.2">
      <c r="A54" s="20" t="s">
        <v>23</v>
      </c>
      <c r="B54" s="21">
        <v>44277</v>
      </c>
    </row>
    <row r="55" spans="1:4" x14ac:dyDescent="0.2">
      <c r="A55" s="20" t="s">
        <v>24</v>
      </c>
    </row>
    <row r="56" spans="1:4" x14ac:dyDescent="0.2">
      <c r="A56" s="20" t="s">
        <v>25</v>
      </c>
      <c r="B56" s="20" t="s">
        <v>26</v>
      </c>
    </row>
    <row r="57" spans="1:4" x14ac:dyDescent="0.2">
      <c r="A57" s="20" t="s">
        <v>27</v>
      </c>
      <c r="B57" s="20" t="s">
        <v>159</v>
      </c>
    </row>
    <row r="59" spans="1:4" x14ac:dyDescent="0.2">
      <c r="A59" s="20" t="s">
        <v>28</v>
      </c>
      <c r="B59" s="20" t="s">
        <v>29</v>
      </c>
      <c r="C59" s="20" t="s">
        <v>30</v>
      </c>
      <c r="D59" s="20" t="s">
        <v>31</v>
      </c>
    </row>
    <row r="60" spans="1:4" x14ac:dyDescent="0.2">
      <c r="A60" s="20" t="s">
        <v>32</v>
      </c>
      <c r="B60" s="20" t="s">
        <v>32</v>
      </c>
      <c r="C60" s="20">
        <v>511</v>
      </c>
      <c r="D60" s="20" t="s">
        <v>33</v>
      </c>
    </row>
    <row r="62" spans="1:4" x14ac:dyDescent="0.2">
      <c r="A62" s="20" t="s">
        <v>23</v>
      </c>
      <c r="B62" s="21">
        <v>44277</v>
      </c>
    </row>
    <row r="63" spans="1:4" x14ac:dyDescent="0.2">
      <c r="A63" s="20" t="s">
        <v>24</v>
      </c>
    </row>
    <row r="64" spans="1:4" x14ac:dyDescent="0.2">
      <c r="A64" s="20" t="s">
        <v>25</v>
      </c>
      <c r="B64" s="20" t="s">
        <v>26</v>
      </c>
    </row>
    <row r="65" spans="1:4" x14ac:dyDescent="0.2">
      <c r="A65" s="20" t="s">
        <v>27</v>
      </c>
      <c r="B65" s="20" t="s">
        <v>158</v>
      </c>
    </row>
    <row r="67" spans="1:4" x14ac:dyDescent="0.2">
      <c r="A67" s="20" t="s">
        <v>28</v>
      </c>
      <c r="B67" s="20" t="s">
        <v>29</v>
      </c>
      <c r="C67" s="20" t="s">
        <v>30</v>
      </c>
      <c r="D67" s="20" t="s">
        <v>31</v>
      </c>
    </row>
    <row r="68" spans="1:4" x14ac:dyDescent="0.2">
      <c r="A68" s="20" t="s">
        <v>32</v>
      </c>
      <c r="B68" s="20" t="s">
        <v>32</v>
      </c>
      <c r="C68" s="20">
        <v>495</v>
      </c>
      <c r="D68" s="20" t="s">
        <v>33</v>
      </c>
    </row>
    <row r="70" spans="1:4" x14ac:dyDescent="0.2">
      <c r="A70" s="20" t="s">
        <v>23</v>
      </c>
      <c r="B70" s="21">
        <v>44277</v>
      </c>
    </row>
    <row r="71" spans="1:4" x14ac:dyDescent="0.2">
      <c r="A71" s="20" t="s">
        <v>24</v>
      </c>
    </row>
    <row r="72" spans="1:4" x14ac:dyDescent="0.2">
      <c r="A72" s="20" t="s">
        <v>25</v>
      </c>
      <c r="B72" s="20" t="s">
        <v>26</v>
      </c>
    </row>
    <row r="73" spans="1:4" x14ac:dyDescent="0.2">
      <c r="A73" s="20" t="s">
        <v>27</v>
      </c>
      <c r="B73" s="20" t="s">
        <v>157</v>
      </c>
    </row>
    <row r="75" spans="1:4" x14ac:dyDescent="0.2">
      <c r="A75" s="20" t="s">
        <v>28</v>
      </c>
      <c r="B75" s="20" t="s">
        <v>29</v>
      </c>
      <c r="C75" s="20" t="s">
        <v>30</v>
      </c>
      <c r="D75" s="20" t="s">
        <v>31</v>
      </c>
    </row>
    <row r="76" spans="1:4" x14ac:dyDescent="0.2">
      <c r="A76" s="20" t="s">
        <v>32</v>
      </c>
      <c r="B76" s="20" t="s">
        <v>32</v>
      </c>
      <c r="C76" s="20">
        <v>489</v>
      </c>
      <c r="D76" s="20" t="s">
        <v>33</v>
      </c>
    </row>
    <row r="78" spans="1:4" x14ac:dyDescent="0.2">
      <c r="A78" s="20" t="s">
        <v>23</v>
      </c>
      <c r="B78" s="21">
        <v>44277</v>
      </c>
    </row>
    <row r="79" spans="1:4" x14ac:dyDescent="0.2">
      <c r="A79" s="20" t="s">
        <v>24</v>
      </c>
    </row>
    <row r="80" spans="1:4" x14ac:dyDescent="0.2">
      <c r="A80" s="20" t="s">
        <v>25</v>
      </c>
      <c r="B80" s="20" t="s">
        <v>26</v>
      </c>
    </row>
    <row r="81" spans="1:4" x14ac:dyDescent="0.2">
      <c r="A81" s="20" t="s">
        <v>27</v>
      </c>
      <c r="B81" s="20" t="s">
        <v>156</v>
      </c>
    </row>
    <row r="83" spans="1:4" x14ac:dyDescent="0.2">
      <c r="A83" s="20" t="s">
        <v>28</v>
      </c>
      <c r="B83" s="20" t="s">
        <v>29</v>
      </c>
      <c r="C83" s="20" t="s">
        <v>30</v>
      </c>
      <c r="D83" s="20" t="s">
        <v>31</v>
      </c>
    </row>
    <row r="84" spans="1:4" x14ac:dyDescent="0.2">
      <c r="A84" s="20" t="s">
        <v>32</v>
      </c>
      <c r="B84" s="20" t="s">
        <v>32</v>
      </c>
      <c r="C84" s="20">
        <v>492</v>
      </c>
      <c r="D84" s="20" t="s">
        <v>33</v>
      </c>
    </row>
    <row r="86" spans="1:4" x14ac:dyDescent="0.2">
      <c r="A86" s="20" t="s">
        <v>23</v>
      </c>
      <c r="B86" s="21">
        <v>44277</v>
      </c>
    </row>
    <row r="87" spans="1:4" x14ac:dyDescent="0.2">
      <c r="A87" s="20" t="s">
        <v>24</v>
      </c>
    </row>
    <row r="88" spans="1:4" x14ac:dyDescent="0.2">
      <c r="A88" s="20" t="s">
        <v>25</v>
      </c>
      <c r="B88" s="20" t="s">
        <v>26</v>
      </c>
    </row>
    <row r="89" spans="1:4" x14ac:dyDescent="0.2">
      <c r="A89" s="20" t="s">
        <v>27</v>
      </c>
      <c r="B89" s="20" t="s">
        <v>155</v>
      </c>
    </row>
    <row r="91" spans="1:4" x14ac:dyDescent="0.2">
      <c r="A91" s="20" t="s">
        <v>28</v>
      </c>
      <c r="B91" s="20" t="s">
        <v>29</v>
      </c>
      <c r="C91" s="20" t="s">
        <v>30</v>
      </c>
      <c r="D91" s="20" t="s">
        <v>31</v>
      </c>
    </row>
    <row r="92" spans="1:4" x14ac:dyDescent="0.2">
      <c r="A92" s="20" t="s">
        <v>32</v>
      </c>
      <c r="B92" s="20" t="s">
        <v>32</v>
      </c>
      <c r="C92" s="20">
        <v>460</v>
      </c>
      <c r="D92" s="20" t="s">
        <v>33</v>
      </c>
    </row>
    <row r="94" spans="1:4" x14ac:dyDescent="0.2">
      <c r="A94" s="20" t="s">
        <v>23</v>
      </c>
      <c r="B94" s="21">
        <v>44277</v>
      </c>
    </row>
    <row r="95" spans="1:4" x14ac:dyDescent="0.2">
      <c r="A95" s="20" t="s">
        <v>24</v>
      </c>
    </row>
    <row r="96" spans="1:4" x14ac:dyDescent="0.2">
      <c r="A96" s="20" t="s">
        <v>25</v>
      </c>
      <c r="B96" s="20" t="s">
        <v>26</v>
      </c>
    </row>
    <row r="97" spans="1:4" x14ac:dyDescent="0.2">
      <c r="A97" s="20" t="s">
        <v>27</v>
      </c>
      <c r="B97" s="20" t="s">
        <v>154</v>
      </c>
    </row>
    <row r="99" spans="1:4" x14ac:dyDescent="0.2">
      <c r="A99" s="20" t="s">
        <v>28</v>
      </c>
      <c r="B99" s="20" t="s">
        <v>29</v>
      </c>
      <c r="C99" s="20" t="s">
        <v>30</v>
      </c>
      <c r="D99" s="20" t="s">
        <v>31</v>
      </c>
    </row>
    <row r="100" spans="1:4" x14ac:dyDescent="0.2">
      <c r="A100" s="20" t="s">
        <v>32</v>
      </c>
      <c r="B100" s="20" t="s">
        <v>32</v>
      </c>
      <c r="C100" s="20">
        <v>489</v>
      </c>
      <c r="D100" s="20" t="s">
        <v>33</v>
      </c>
    </row>
    <row r="102" spans="1:4" x14ac:dyDescent="0.2">
      <c r="A102" s="20" t="s">
        <v>23</v>
      </c>
      <c r="B102" s="21">
        <v>44277</v>
      </c>
    </row>
    <row r="103" spans="1:4" x14ac:dyDescent="0.2">
      <c r="A103" s="20" t="s">
        <v>24</v>
      </c>
    </row>
    <row r="104" spans="1:4" x14ac:dyDescent="0.2">
      <c r="A104" s="20" t="s">
        <v>25</v>
      </c>
      <c r="B104" s="20" t="s">
        <v>26</v>
      </c>
    </row>
    <row r="105" spans="1:4" x14ac:dyDescent="0.2">
      <c r="A105" s="20" t="s">
        <v>27</v>
      </c>
      <c r="B105" s="20" t="s">
        <v>153</v>
      </c>
    </row>
    <row r="107" spans="1:4" x14ac:dyDescent="0.2">
      <c r="A107" s="20" t="s">
        <v>28</v>
      </c>
      <c r="B107" s="20" t="s">
        <v>29</v>
      </c>
      <c r="C107" s="20" t="s">
        <v>30</v>
      </c>
      <c r="D107" s="20" t="s">
        <v>31</v>
      </c>
    </row>
    <row r="108" spans="1:4" x14ac:dyDescent="0.2">
      <c r="A108" s="20" t="s">
        <v>32</v>
      </c>
      <c r="B108" s="20" t="s">
        <v>32</v>
      </c>
      <c r="C108" s="20">
        <v>467</v>
      </c>
      <c r="D108" s="20" t="s">
        <v>33</v>
      </c>
    </row>
    <row r="110" spans="1:4" x14ac:dyDescent="0.2">
      <c r="A110" s="20" t="s">
        <v>23</v>
      </c>
      <c r="B110" s="21">
        <v>44277</v>
      </c>
    </row>
    <row r="111" spans="1:4" x14ac:dyDescent="0.2">
      <c r="A111" s="20" t="s">
        <v>24</v>
      </c>
    </row>
    <row r="112" spans="1:4" x14ac:dyDescent="0.2">
      <c r="A112" s="20" t="s">
        <v>25</v>
      </c>
      <c r="B112" s="20" t="s">
        <v>26</v>
      </c>
    </row>
    <row r="113" spans="1:4" x14ac:dyDescent="0.2">
      <c r="A113" s="20" t="s">
        <v>27</v>
      </c>
      <c r="B113" s="20" t="s">
        <v>152</v>
      </c>
    </row>
    <row r="115" spans="1:4" x14ac:dyDescent="0.2">
      <c r="A115" s="20" t="s">
        <v>28</v>
      </c>
      <c r="B115" s="20" t="s">
        <v>29</v>
      </c>
      <c r="C115" s="20" t="s">
        <v>30</v>
      </c>
      <c r="D115" s="20" t="s">
        <v>31</v>
      </c>
    </row>
    <row r="116" spans="1:4" x14ac:dyDescent="0.2">
      <c r="A116" s="20" t="s">
        <v>32</v>
      </c>
      <c r="B116" s="20" t="s">
        <v>32</v>
      </c>
      <c r="C116" s="20">
        <v>465</v>
      </c>
      <c r="D116" s="20" t="s">
        <v>33</v>
      </c>
    </row>
    <row r="118" spans="1:4" x14ac:dyDescent="0.2">
      <c r="A118" s="20" t="s">
        <v>23</v>
      </c>
      <c r="B118" s="21">
        <v>44277</v>
      </c>
    </row>
    <row r="119" spans="1:4" x14ac:dyDescent="0.2">
      <c r="A119" s="20" t="s">
        <v>24</v>
      </c>
    </row>
    <row r="120" spans="1:4" x14ac:dyDescent="0.2">
      <c r="A120" s="20" t="s">
        <v>25</v>
      </c>
      <c r="B120" s="20" t="s">
        <v>26</v>
      </c>
    </row>
    <row r="121" spans="1:4" x14ac:dyDescent="0.2">
      <c r="A121" s="20" t="s">
        <v>27</v>
      </c>
      <c r="B121" s="20" t="s">
        <v>151</v>
      </c>
    </row>
    <row r="123" spans="1:4" x14ac:dyDescent="0.2">
      <c r="A123" s="20" t="s">
        <v>28</v>
      </c>
      <c r="B123" s="20" t="s">
        <v>29</v>
      </c>
      <c r="C123" s="20" t="s">
        <v>30</v>
      </c>
      <c r="D123" s="20" t="s">
        <v>31</v>
      </c>
    </row>
    <row r="124" spans="1:4" x14ac:dyDescent="0.2">
      <c r="A124" s="20" t="s">
        <v>32</v>
      </c>
      <c r="B124" s="20" t="s">
        <v>32</v>
      </c>
      <c r="C124" s="20">
        <v>476</v>
      </c>
      <c r="D124" s="20" t="s">
        <v>33</v>
      </c>
    </row>
    <row r="126" spans="1:4" x14ac:dyDescent="0.2">
      <c r="A126" s="20" t="s">
        <v>23</v>
      </c>
      <c r="B126" s="21">
        <v>44277</v>
      </c>
    </row>
    <row r="127" spans="1:4" x14ac:dyDescent="0.2">
      <c r="A127" s="20" t="s">
        <v>24</v>
      </c>
    </row>
    <row r="128" spans="1:4" x14ac:dyDescent="0.2">
      <c r="A128" s="20" t="s">
        <v>25</v>
      </c>
      <c r="B128" s="20" t="s">
        <v>26</v>
      </c>
    </row>
    <row r="129" spans="1:4" x14ac:dyDescent="0.2">
      <c r="A129" s="20" t="s">
        <v>27</v>
      </c>
      <c r="B129" s="20" t="s">
        <v>150</v>
      </c>
    </row>
    <row r="131" spans="1:4" x14ac:dyDescent="0.2">
      <c r="A131" s="20" t="s">
        <v>28</v>
      </c>
      <c r="B131" s="20" t="s">
        <v>29</v>
      </c>
      <c r="C131" s="20" t="s">
        <v>30</v>
      </c>
      <c r="D131" s="20" t="s">
        <v>31</v>
      </c>
    </row>
    <row r="132" spans="1:4" x14ac:dyDescent="0.2">
      <c r="A132" s="20" t="s">
        <v>32</v>
      </c>
      <c r="B132" s="20" t="s">
        <v>32</v>
      </c>
      <c r="C132" s="20">
        <v>1220</v>
      </c>
      <c r="D132" s="20" t="s">
        <v>33</v>
      </c>
    </row>
    <row r="134" spans="1:4" x14ac:dyDescent="0.2">
      <c r="A134" s="20" t="s">
        <v>23</v>
      </c>
      <c r="B134" s="21">
        <v>44277</v>
      </c>
    </row>
    <row r="135" spans="1:4" x14ac:dyDescent="0.2">
      <c r="A135" s="20" t="s">
        <v>24</v>
      </c>
    </row>
    <row r="136" spans="1:4" x14ac:dyDescent="0.2">
      <c r="A136" s="20" t="s">
        <v>25</v>
      </c>
      <c r="B136" s="20" t="s">
        <v>26</v>
      </c>
    </row>
    <row r="137" spans="1:4" x14ac:dyDescent="0.2">
      <c r="A137" s="20" t="s">
        <v>27</v>
      </c>
      <c r="B137" s="20" t="s">
        <v>149</v>
      </c>
    </row>
    <row r="139" spans="1:4" x14ac:dyDescent="0.2">
      <c r="A139" s="20" t="s">
        <v>28</v>
      </c>
      <c r="B139" s="20" t="s">
        <v>29</v>
      </c>
      <c r="C139" s="20" t="s">
        <v>30</v>
      </c>
      <c r="D139" s="20" t="s">
        <v>31</v>
      </c>
    </row>
    <row r="140" spans="1:4" x14ac:dyDescent="0.2">
      <c r="A140" s="20" t="s">
        <v>32</v>
      </c>
      <c r="B140" s="20" t="s">
        <v>32</v>
      </c>
      <c r="C140" s="20">
        <v>1470</v>
      </c>
      <c r="D140" s="20" t="s">
        <v>33</v>
      </c>
    </row>
    <row r="142" spans="1:4" x14ac:dyDescent="0.2">
      <c r="A142" s="20" t="s">
        <v>23</v>
      </c>
      <c r="B142" s="21">
        <v>44277</v>
      </c>
    </row>
    <row r="143" spans="1:4" x14ac:dyDescent="0.2">
      <c r="A143" s="20" t="s">
        <v>24</v>
      </c>
    </row>
    <row r="144" spans="1:4" x14ac:dyDescent="0.2">
      <c r="A144" s="20" t="s">
        <v>25</v>
      </c>
      <c r="B144" s="20" t="s">
        <v>26</v>
      </c>
    </row>
    <row r="145" spans="1:4" x14ac:dyDescent="0.2">
      <c r="A145" s="20" t="s">
        <v>27</v>
      </c>
      <c r="B145" s="20" t="s">
        <v>148</v>
      </c>
    </row>
    <row r="147" spans="1:4" x14ac:dyDescent="0.2">
      <c r="A147" s="20" t="s">
        <v>28</v>
      </c>
      <c r="B147" s="20" t="s">
        <v>29</v>
      </c>
      <c r="C147" s="20" t="s">
        <v>30</v>
      </c>
      <c r="D147" s="20" t="s">
        <v>31</v>
      </c>
    </row>
    <row r="148" spans="1:4" x14ac:dyDescent="0.2">
      <c r="A148" s="20" t="s">
        <v>32</v>
      </c>
      <c r="B148" s="20" t="s">
        <v>32</v>
      </c>
      <c r="C148" s="20">
        <v>1560</v>
      </c>
      <c r="D148" s="20" t="s">
        <v>33</v>
      </c>
    </row>
    <row r="150" spans="1:4" x14ac:dyDescent="0.2">
      <c r="A150" s="20" t="s">
        <v>23</v>
      </c>
      <c r="B150" s="21">
        <v>44277</v>
      </c>
    </row>
    <row r="151" spans="1:4" x14ac:dyDescent="0.2">
      <c r="A151" s="20" t="s">
        <v>24</v>
      </c>
    </row>
    <row r="152" spans="1:4" x14ac:dyDescent="0.2">
      <c r="A152" s="20" t="s">
        <v>25</v>
      </c>
      <c r="B152" s="20" t="s">
        <v>26</v>
      </c>
    </row>
    <row r="153" spans="1:4" x14ac:dyDescent="0.2">
      <c r="A153" s="20" t="s">
        <v>27</v>
      </c>
      <c r="B153" s="20" t="s">
        <v>147</v>
      </c>
    </row>
    <row r="155" spans="1:4" x14ac:dyDescent="0.2">
      <c r="A155" s="20" t="s">
        <v>28</v>
      </c>
      <c r="B155" s="20" t="s">
        <v>29</v>
      </c>
      <c r="C155" s="20" t="s">
        <v>30</v>
      </c>
      <c r="D155" s="20" t="s">
        <v>31</v>
      </c>
    </row>
    <row r="156" spans="1:4" x14ac:dyDescent="0.2">
      <c r="A156" s="20" t="s">
        <v>32</v>
      </c>
      <c r="B156" s="20" t="s">
        <v>32</v>
      </c>
      <c r="C156" s="20">
        <v>1600</v>
      </c>
      <c r="D156" s="20" t="s">
        <v>33</v>
      </c>
    </row>
    <row r="158" spans="1:4" x14ac:dyDescent="0.2">
      <c r="A158" s="20" t="s">
        <v>23</v>
      </c>
      <c r="B158" s="21">
        <v>44277</v>
      </c>
    </row>
    <row r="159" spans="1:4" x14ac:dyDescent="0.2">
      <c r="A159" s="20" t="s">
        <v>24</v>
      </c>
    </row>
    <row r="160" spans="1:4" x14ac:dyDescent="0.2">
      <c r="A160" s="20" t="s">
        <v>25</v>
      </c>
      <c r="B160" s="20" t="s">
        <v>26</v>
      </c>
    </row>
    <row r="161" spans="1:4" x14ac:dyDescent="0.2">
      <c r="A161" s="20" t="s">
        <v>27</v>
      </c>
      <c r="B161" s="20" t="s">
        <v>146</v>
      </c>
    </row>
    <row r="163" spans="1:4" x14ac:dyDescent="0.2">
      <c r="A163" s="20" t="s">
        <v>28</v>
      </c>
      <c r="B163" s="20" t="s">
        <v>29</v>
      </c>
      <c r="C163" s="20" t="s">
        <v>30</v>
      </c>
      <c r="D163" s="20" t="s">
        <v>31</v>
      </c>
    </row>
    <row r="164" spans="1:4" x14ac:dyDescent="0.2">
      <c r="A164" s="20" t="s">
        <v>32</v>
      </c>
      <c r="B164" s="20" t="s">
        <v>32</v>
      </c>
      <c r="C164" s="20">
        <v>1570</v>
      </c>
      <c r="D164" s="20" t="s">
        <v>33</v>
      </c>
    </row>
    <row r="166" spans="1:4" x14ac:dyDescent="0.2">
      <c r="A166" s="20" t="s">
        <v>23</v>
      </c>
      <c r="B166" s="21">
        <v>44277</v>
      </c>
    </row>
    <row r="167" spans="1:4" x14ac:dyDescent="0.2">
      <c r="A167" s="20" t="s">
        <v>24</v>
      </c>
    </row>
    <row r="168" spans="1:4" x14ac:dyDescent="0.2">
      <c r="A168" s="20" t="s">
        <v>25</v>
      </c>
      <c r="B168" s="20" t="s">
        <v>26</v>
      </c>
    </row>
    <row r="169" spans="1:4" x14ac:dyDescent="0.2">
      <c r="A169" s="20" t="s">
        <v>27</v>
      </c>
      <c r="B169" s="20" t="s">
        <v>145</v>
      </c>
    </row>
    <row r="171" spans="1:4" x14ac:dyDescent="0.2">
      <c r="A171" s="20" t="s">
        <v>28</v>
      </c>
      <c r="B171" s="20" t="s">
        <v>29</v>
      </c>
      <c r="C171" s="20" t="s">
        <v>30</v>
      </c>
      <c r="D171" s="20" t="s">
        <v>31</v>
      </c>
    </row>
    <row r="172" spans="1:4" x14ac:dyDescent="0.2">
      <c r="A172" s="20" t="s">
        <v>32</v>
      </c>
      <c r="B172" s="20" t="s">
        <v>32</v>
      </c>
      <c r="C172" s="20">
        <v>606</v>
      </c>
      <c r="D172" s="20" t="s">
        <v>33</v>
      </c>
    </row>
    <row r="174" spans="1:4" x14ac:dyDescent="0.2">
      <c r="A174" s="20" t="s">
        <v>23</v>
      </c>
      <c r="B174" s="21">
        <v>44277</v>
      </c>
    </row>
    <row r="175" spans="1:4" x14ac:dyDescent="0.2">
      <c r="A175" s="20" t="s">
        <v>24</v>
      </c>
    </row>
    <row r="176" spans="1:4" x14ac:dyDescent="0.2">
      <c r="A176" s="20" t="s">
        <v>25</v>
      </c>
      <c r="B176" s="20" t="s">
        <v>26</v>
      </c>
    </row>
    <row r="177" spans="1:4" x14ac:dyDescent="0.2">
      <c r="A177" s="20" t="s">
        <v>27</v>
      </c>
      <c r="B177" s="20" t="s">
        <v>144</v>
      </c>
    </row>
    <row r="179" spans="1:4" x14ac:dyDescent="0.2">
      <c r="A179" s="20" t="s">
        <v>28</v>
      </c>
      <c r="B179" s="20" t="s">
        <v>29</v>
      </c>
      <c r="C179" s="20" t="s">
        <v>30</v>
      </c>
      <c r="D179" s="20" t="s">
        <v>31</v>
      </c>
    </row>
    <row r="180" spans="1:4" x14ac:dyDescent="0.2">
      <c r="A180" s="20" t="s">
        <v>32</v>
      </c>
      <c r="B180" s="20" t="s">
        <v>32</v>
      </c>
      <c r="C180" s="20">
        <v>339</v>
      </c>
      <c r="D180" s="20" t="s">
        <v>33</v>
      </c>
    </row>
    <row r="182" spans="1:4" x14ac:dyDescent="0.2">
      <c r="A182" s="20" t="s">
        <v>23</v>
      </c>
      <c r="B182" s="21">
        <v>44277</v>
      </c>
    </row>
    <row r="183" spans="1:4" x14ac:dyDescent="0.2">
      <c r="A183" s="20" t="s">
        <v>24</v>
      </c>
    </row>
    <row r="184" spans="1:4" x14ac:dyDescent="0.2">
      <c r="A184" s="20" t="s">
        <v>25</v>
      </c>
      <c r="B184" s="20" t="s">
        <v>26</v>
      </c>
    </row>
    <row r="185" spans="1:4" x14ac:dyDescent="0.2">
      <c r="A185" s="20" t="s">
        <v>27</v>
      </c>
      <c r="B185" s="20" t="s">
        <v>143</v>
      </c>
    </row>
    <row r="187" spans="1:4" x14ac:dyDescent="0.2">
      <c r="A187" s="20" t="s">
        <v>28</v>
      </c>
      <c r="B187" s="20" t="s">
        <v>29</v>
      </c>
      <c r="C187" s="20" t="s">
        <v>30</v>
      </c>
      <c r="D187" s="20" t="s">
        <v>31</v>
      </c>
    </row>
    <row r="188" spans="1:4" x14ac:dyDescent="0.2">
      <c r="A188" s="20" t="s">
        <v>32</v>
      </c>
      <c r="B188" s="20" t="s">
        <v>32</v>
      </c>
      <c r="C188" s="20">
        <v>289</v>
      </c>
      <c r="D188" s="20" t="s">
        <v>33</v>
      </c>
    </row>
    <row r="190" spans="1:4" x14ac:dyDescent="0.2">
      <c r="A190" s="20" t="s">
        <v>23</v>
      </c>
      <c r="B190" s="21">
        <v>44277</v>
      </c>
    </row>
    <row r="191" spans="1:4" x14ac:dyDescent="0.2">
      <c r="A191" s="20" t="s">
        <v>24</v>
      </c>
    </row>
    <row r="192" spans="1:4" x14ac:dyDescent="0.2">
      <c r="A192" s="20" t="s">
        <v>25</v>
      </c>
      <c r="B192" s="20" t="s">
        <v>26</v>
      </c>
    </row>
    <row r="193" spans="1:4" x14ac:dyDescent="0.2">
      <c r="A193" s="20" t="s">
        <v>27</v>
      </c>
      <c r="B193" s="20" t="s">
        <v>142</v>
      </c>
    </row>
    <row r="195" spans="1:4" x14ac:dyDescent="0.2">
      <c r="A195" s="20" t="s">
        <v>28</v>
      </c>
      <c r="B195" s="20" t="s">
        <v>29</v>
      </c>
      <c r="C195" s="20" t="s">
        <v>30</v>
      </c>
      <c r="D195" s="20" t="s">
        <v>31</v>
      </c>
    </row>
    <row r="196" spans="1:4" x14ac:dyDescent="0.2">
      <c r="A196" s="20" t="s">
        <v>32</v>
      </c>
      <c r="B196" s="20" t="s">
        <v>32</v>
      </c>
      <c r="C196" s="20">
        <v>278</v>
      </c>
      <c r="D196" s="20" t="s">
        <v>33</v>
      </c>
    </row>
    <row r="198" spans="1:4" x14ac:dyDescent="0.2">
      <c r="A198" s="20" t="s">
        <v>23</v>
      </c>
      <c r="B198" s="21">
        <v>44277</v>
      </c>
    </row>
    <row r="199" spans="1:4" x14ac:dyDescent="0.2">
      <c r="A199" s="20" t="s">
        <v>24</v>
      </c>
    </row>
    <row r="200" spans="1:4" x14ac:dyDescent="0.2">
      <c r="A200" s="20" t="s">
        <v>25</v>
      </c>
      <c r="B200" s="20" t="s">
        <v>26</v>
      </c>
    </row>
    <row r="201" spans="1:4" x14ac:dyDescent="0.2">
      <c r="A201" s="20" t="s">
        <v>27</v>
      </c>
      <c r="B201" s="20" t="s">
        <v>141</v>
      </c>
    </row>
    <row r="203" spans="1:4" x14ac:dyDescent="0.2">
      <c r="A203" s="20" t="s">
        <v>28</v>
      </c>
      <c r="B203" s="20" t="s">
        <v>29</v>
      </c>
      <c r="C203" s="20" t="s">
        <v>30</v>
      </c>
      <c r="D203" s="20" t="s">
        <v>31</v>
      </c>
    </row>
    <row r="204" spans="1:4" x14ac:dyDescent="0.2">
      <c r="A204" s="20" t="s">
        <v>32</v>
      </c>
      <c r="B204" s="20" t="s">
        <v>32</v>
      </c>
      <c r="C204" s="20">
        <v>242</v>
      </c>
      <c r="D204" s="20" t="s">
        <v>33</v>
      </c>
    </row>
    <row r="206" spans="1:4" x14ac:dyDescent="0.2">
      <c r="A206" s="20" t="s">
        <v>23</v>
      </c>
      <c r="B206" s="21">
        <v>44277</v>
      </c>
    </row>
    <row r="207" spans="1:4" x14ac:dyDescent="0.2">
      <c r="A207" s="20" t="s">
        <v>24</v>
      </c>
    </row>
    <row r="208" spans="1:4" x14ac:dyDescent="0.2">
      <c r="A208" s="20" t="s">
        <v>25</v>
      </c>
      <c r="B208" s="20" t="s">
        <v>26</v>
      </c>
    </row>
    <row r="209" spans="1:4" x14ac:dyDescent="0.2">
      <c r="A209" s="20" t="s">
        <v>27</v>
      </c>
      <c r="B209" s="20" t="s">
        <v>140</v>
      </c>
    </row>
    <row r="211" spans="1:4" x14ac:dyDescent="0.2">
      <c r="A211" s="20" t="s">
        <v>28</v>
      </c>
      <c r="B211" s="20" t="s">
        <v>29</v>
      </c>
      <c r="C211" s="20" t="s">
        <v>30</v>
      </c>
      <c r="D211" s="20" t="s">
        <v>31</v>
      </c>
    </row>
    <row r="212" spans="1:4" x14ac:dyDescent="0.2">
      <c r="A212" s="20" t="s">
        <v>32</v>
      </c>
      <c r="B212" s="20" t="s">
        <v>32</v>
      </c>
      <c r="C212" s="20">
        <v>235</v>
      </c>
      <c r="D212" s="20" t="s">
        <v>33</v>
      </c>
    </row>
    <row r="214" spans="1:4" x14ac:dyDescent="0.2">
      <c r="A214" s="20" t="s">
        <v>23</v>
      </c>
      <c r="B214" s="21">
        <v>44277</v>
      </c>
    </row>
    <row r="215" spans="1:4" x14ac:dyDescent="0.2">
      <c r="A215" s="20" t="s">
        <v>24</v>
      </c>
    </row>
    <row r="216" spans="1:4" x14ac:dyDescent="0.2">
      <c r="A216" s="20" t="s">
        <v>25</v>
      </c>
      <c r="B216" s="20" t="s">
        <v>26</v>
      </c>
    </row>
    <row r="217" spans="1:4" x14ac:dyDescent="0.2">
      <c r="A217" s="20" t="s">
        <v>27</v>
      </c>
      <c r="B217" s="20" t="s">
        <v>139</v>
      </c>
    </row>
    <row r="219" spans="1:4" x14ac:dyDescent="0.2">
      <c r="A219" s="20" t="s">
        <v>28</v>
      </c>
      <c r="B219" s="20" t="s">
        <v>29</v>
      </c>
      <c r="C219" s="20" t="s">
        <v>30</v>
      </c>
      <c r="D219" s="20" t="s">
        <v>31</v>
      </c>
    </row>
    <row r="220" spans="1:4" x14ac:dyDescent="0.2">
      <c r="A220" s="20" t="s">
        <v>32</v>
      </c>
      <c r="B220" s="20" t="s">
        <v>32</v>
      </c>
      <c r="C220" s="20">
        <v>218</v>
      </c>
      <c r="D220" s="20" t="s">
        <v>33</v>
      </c>
    </row>
    <row r="222" spans="1:4" x14ac:dyDescent="0.2">
      <c r="A222" s="20" t="s">
        <v>23</v>
      </c>
      <c r="B222" s="21">
        <v>44277</v>
      </c>
    </row>
    <row r="223" spans="1:4" x14ac:dyDescent="0.2">
      <c r="A223" s="20" t="s">
        <v>24</v>
      </c>
    </row>
    <row r="224" spans="1:4" x14ac:dyDescent="0.2">
      <c r="A224" s="20" t="s">
        <v>25</v>
      </c>
      <c r="B224" s="20" t="s">
        <v>26</v>
      </c>
    </row>
    <row r="225" spans="1:4" x14ac:dyDescent="0.2">
      <c r="A225" s="20" t="s">
        <v>27</v>
      </c>
      <c r="B225" s="20" t="s">
        <v>138</v>
      </c>
    </row>
    <row r="227" spans="1:4" x14ac:dyDescent="0.2">
      <c r="A227" s="20" t="s">
        <v>28</v>
      </c>
      <c r="B227" s="20" t="s">
        <v>29</v>
      </c>
      <c r="C227" s="20" t="s">
        <v>30</v>
      </c>
      <c r="D227" s="20" t="s">
        <v>31</v>
      </c>
    </row>
    <row r="228" spans="1:4" x14ac:dyDescent="0.2">
      <c r="A228" s="20" t="s">
        <v>32</v>
      </c>
      <c r="B228" s="20" t="s">
        <v>32</v>
      </c>
      <c r="C228" s="20">
        <v>225</v>
      </c>
      <c r="D228" s="20" t="s">
        <v>33</v>
      </c>
    </row>
    <row r="230" spans="1:4" x14ac:dyDescent="0.2">
      <c r="A230" s="20" t="s">
        <v>23</v>
      </c>
      <c r="B230" s="21">
        <v>44277</v>
      </c>
    </row>
    <row r="231" spans="1:4" x14ac:dyDescent="0.2">
      <c r="A231" s="20" t="s">
        <v>24</v>
      </c>
    </row>
    <row r="232" spans="1:4" x14ac:dyDescent="0.2">
      <c r="A232" s="20" t="s">
        <v>25</v>
      </c>
      <c r="B232" s="20" t="s">
        <v>26</v>
      </c>
    </row>
    <row r="233" spans="1:4" x14ac:dyDescent="0.2">
      <c r="A233" s="20" t="s">
        <v>27</v>
      </c>
      <c r="B233" s="20" t="s">
        <v>137</v>
      </c>
    </row>
    <row r="235" spans="1:4" x14ac:dyDescent="0.2">
      <c r="A235" s="20" t="s">
        <v>28</v>
      </c>
      <c r="B235" s="20" t="s">
        <v>29</v>
      </c>
      <c r="C235" s="20" t="s">
        <v>30</v>
      </c>
      <c r="D235" s="20" t="s">
        <v>31</v>
      </c>
    </row>
    <row r="236" spans="1:4" x14ac:dyDescent="0.2">
      <c r="A236" s="20" t="s">
        <v>32</v>
      </c>
      <c r="B236" s="20" t="s">
        <v>32</v>
      </c>
      <c r="C236" s="20">
        <v>221</v>
      </c>
      <c r="D236" s="20" t="s">
        <v>33</v>
      </c>
    </row>
    <row r="238" spans="1:4" x14ac:dyDescent="0.2">
      <c r="A238" s="20" t="s">
        <v>23</v>
      </c>
      <c r="B238" s="21">
        <v>44277</v>
      </c>
    </row>
    <row r="239" spans="1:4" x14ac:dyDescent="0.2">
      <c r="A239" s="20" t="s">
        <v>24</v>
      </c>
    </row>
    <row r="240" spans="1:4" x14ac:dyDescent="0.2">
      <c r="A240" s="20" t="s">
        <v>25</v>
      </c>
      <c r="B240" s="20" t="s">
        <v>26</v>
      </c>
    </row>
    <row r="241" spans="1:4" x14ac:dyDescent="0.2">
      <c r="A241" s="20" t="s">
        <v>27</v>
      </c>
      <c r="B241" s="20" t="s">
        <v>136</v>
      </c>
    </row>
    <row r="243" spans="1:4" x14ac:dyDescent="0.2">
      <c r="A243" s="20" t="s">
        <v>28</v>
      </c>
      <c r="B243" s="20" t="s">
        <v>29</v>
      </c>
      <c r="C243" s="20" t="s">
        <v>30</v>
      </c>
      <c r="D243" s="20" t="s">
        <v>31</v>
      </c>
    </row>
    <row r="244" spans="1:4" x14ac:dyDescent="0.2">
      <c r="A244" s="20" t="s">
        <v>32</v>
      </c>
      <c r="B244" s="20" t="s">
        <v>32</v>
      </c>
      <c r="C244" s="20">
        <v>217</v>
      </c>
      <c r="D244" s="20" t="s">
        <v>33</v>
      </c>
    </row>
    <row r="246" spans="1:4" x14ac:dyDescent="0.2">
      <c r="A246" s="20" t="s">
        <v>23</v>
      </c>
      <c r="B246" s="21">
        <v>44277</v>
      </c>
    </row>
    <row r="247" spans="1:4" x14ac:dyDescent="0.2">
      <c r="A247" s="20" t="s">
        <v>24</v>
      </c>
    </row>
    <row r="248" spans="1:4" x14ac:dyDescent="0.2">
      <c r="A248" s="20" t="s">
        <v>25</v>
      </c>
      <c r="B248" s="20" t="s">
        <v>26</v>
      </c>
    </row>
    <row r="249" spans="1:4" x14ac:dyDescent="0.2">
      <c r="A249" s="20" t="s">
        <v>27</v>
      </c>
      <c r="B249" s="20" t="s">
        <v>135</v>
      </c>
    </row>
    <row r="251" spans="1:4" x14ac:dyDescent="0.2">
      <c r="A251" s="20" t="s">
        <v>28</v>
      </c>
      <c r="B251" s="20" t="s">
        <v>29</v>
      </c>
      <c r="C251" s="20" t="s">
        <v>30</v>
      </c>
      <c r="D251" s="20" t="s">
        <v>31</v>
      </c>
    </row>
    <row r="252" spans="1:4" x14ac:dyDescent="0.2">
      <c r="A252" s="20" t="s">
        <v>32</v>
      </c>
      <c r="B252" s="20" t="s">
        <v>32</v>
      </c>
      <c r="C252" s="20">
        <v>230</v>
      </c>
      <c r="D252" s="20" t="s">
        <v>33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60"/>
  <sheetViews>
    <sheetView workbookViewId="0">
      <selection activeCell="K14" sqref="K14"/>
    </sheetView>
  </sheetViews>
  <sheetFormatPr baseColWidth="10" defaultColWidth="8.83203125" defaultRowHeight="15" x14ac:dyDescent="0.2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  <col min="11" max="11" width="12.1640625" customWidth="1"/>
  </cols>
  <sheetData>
    <row r="1" spans="1:13" x14ac:dyDescent="0.2">
      <c r="A1" s="20" t="s">
        <v>17</v>
      </c>
      <c r="B1" s="21">
        <v>44280</v>
      </c>
      <c r="G1" s="1"/>
      <c r="H1" s="1"/>
      <c r="I1" s="1"/>
      <c r="J1" s="1"/>
      <c r="K1" s="1" t="s">
        <v>34</v>
      </c>
      <c r="L1" s="4">
        <f>'Summary Exp. 3'!L15</f>
        <v>1566.6666666666667</v>
      </c>
    </row>
    <row r="2" spans="1:13" x14ac:dyDescent="0.2">
      <c r="A2" s="20" t="s">
        <v>18</v>
      </c>
      <c r="B2" s="20" t="s">
        <v>19</v>
      </c>
      <c r="G2" s="22" t="s">
        <v>35</v>
      </c>
      <c r="H2" s="22" t="s">
        <v>1</v>
      </c>
      <c r="I2" s="1" t="s">
        <v>36</v>
      </c>
      <c r="J2" s="1" t="s">
        <v>39</v>
      </c>
      <c r="K2" s="1" t="s">
        <v>12</v>
      </c>
      <c r="L2" s="1" t="s">
        <v>2</v>
      </c>
      <c r="M2" s="1" t="s">
        <v>219</v>
      </c>
    </row>
    <row r="3" spans="1:13" x14ac:dyDescent="0.2">
      <c r="A3" s="20" t="s">
        <v>20</v>
      </c>
      <c r="B3" s="20" t="s">
        <v>21</v>
      </c>
      <c r="G3" t="s">
        <v>37</v>
      </c>
      <c r="H3">
        <v>1</v>
      </c>
      <c r="I3">
        <v>0</v>
      </c>
      <c r="J3">
        <f>I3/60</f>
        <v>0</v>
      </c>
      <c r="K3" s="5">
        <f>'8 mLh'!C132</f>
        <v>1220</v>
      </c>
      <c r="L3" s="3">
        <f>K3/$L$1</f>
        <v>0.77872340425531916</v>
      </c>
      <c r="M3">
        <f>I3*H3/60</f>
        <v>0</v>
      </c>
    </row>
    <row r="4" spans="1:13" x14ac:dyDescent="0.2">
      <c r="A4" s="20" t="s">
        <v>22</v>
      </c>
      <c r="B4" s="20" t="s">
        <v>21</v>
      </c>
      <c r="G4" t="s">
        <v>37</v>
      </c>
      <c r="H4">
        <v>10</v>
      </c>
      <c r="I4">
        <v>60</v>
      </c>
      <c r="J4">
        <f t="shared" ref="J4:J20" si="0">I4/60</f>
        <v>1</v>
      </c>
      <c r="K4" s="5">
        <f>'8 mLh'!C140</f>
        <v>1470</v>
      </c>
      <c r="L4" s="3">
        <f t="shared" ref="L4:L20" si="1">K4/$L$1</f>
        <v>0.9382978723404255</v>
      </c>
      <c r="M4">
        <f t="shared" ref="M4:M20" si="2">I4*H4/60</f>
        <v>10</v>
      </c>
    </row>
    <row r="5" spans="1:13" x14ac:dyDescent="0.2">
      <c r="G5" t="s">
        <v>37</v>
      </c>
      <c r="H5">
        <v>10</v>
      </c>
      <c r="I5" s="17">
        <v>120</v>
      </c>
      <c r="J5" s="17">
        <f t="shared" si="0"/>
        <v>2</v>
      </c>
      <c r="K5" s="5">
        <f>'8 mLh'!C148</f>
        <v>1560</v>
      </c>
      <c r="L5" s="3">
        <f t="shared" si="1"/>
        <v>0.99574468085106382</v>
      </c>
      <c r="M5">
        <f t="shared" si="2"/>
        <v>20</v>
      </c>
    </row>
    <row r="6" spans="1:13" x14ac:dyDescent="0.2">
      <c r="A6" s="20" t="s">
        <v>23</v>
      </c>
      <c r="B6" s="21">
        <v>44278</v>
      </c>
      <c r="G6" s="23" t="s">
        <v>37</v>
      </c>
      <c r="H6" s="23">
        <v>2</v>
      </c>
      <c r="I6" s="28">
        <v>0</v>
      </c>
      <c r="J6" s="4">
        <f t="shared" si="0"/>
        <v>0</v>
      </c>
      <c r="K6" s="24">
        <f>'8 mLh'!C156</f>
        <v>1600</v>
      </c>
      <c r="L6" s="3">
        <f t="shared" si="1"/>
        <v>1.0212765957446808</v>
      </c>
      <c r="M6">
        <f t="shared" si="2"/>
        <v>0</v>
      </c>
    </row>
    <row r="7" spans="1:13" x14ac:dyDescent="0.2">
      <c r="A7" s="20" t="s">
        <v>24</v>
      </c>
      <c r="G7" s="13" t="s">
        <v>38</v>
      </c>
      <c r="H7" s="13">
        <v>2</v>
      </c>
      <c r="I7" s="27">
        <v>0</v>
      </c>
      <c r="J7" s="4">
        <f t="shared" si="0"/>
        <v>0</v>
      </c>
      <c r="K7" s="25">
        <f>'8 mLh'!C164</f>
        <v>1570</v>
      </c>
      <c r="L7" s="3">
        <f t="shared" si="1"/>
        <v>1.0021276595744681</v>
      </c>
      <c r="M7">
        <f t="shared" si="2"/>
        <v>0</v>
      </c>
    </row>
    <row r="8" spans="1:13" x14ac:dyDescent="0.2">
      <c r="A8" s="20" t="s">
        <v>25</v>
      </c>
      <c r="B8" s="20" t="s">
        <v>26</v>
      </c>
      <c r="G8" t="s">
        <v>38</v>
      </c>
      <c r="H8" s="13">
        <v>2</v>
      </c>
      <c r="I8" s="27">
        <v>30</v>
      </c>
      <c r="J8" s="4">
        <f t="shared" si="0"/>
        <v>0.5</v>
      </c>
      <c r="K8" s="25">
        <f>'8 mLh'!C172</f>
        <v>606</v>
      </c>
      <c r="L8" s="3">
        <f t="shared" si="1"/>
        <v>0.38680851063829785</v>
      </c>
      <c r="M8">
        <f t="shared" si="2"/>
        <v>1</v>
      </c>
    </row>
    <row r="9" spans="1:13" x14ac:dyDescent="0.2">
      <c r="A9" s="20" t="s">
        <v>27</v>
      </c>
      <c r="B9" s="20" t="s">
        <v>103</v>
      </c>
      <c r="G9" t="s">
        <v>38</v>
      </c>
      <c r="H9" s="13">
        <v>2</v>
      </c>
      <c r="I9" s="27">
        <v>60</v>
      </c>
      <c r="J9" s="4">
        <f t="shared" si="0"/>
        <v>1</v>
      </c>
      <c r="K9" s="25">
        <f>'8 mLh'!C180</f>
        <v>339</v>
      </c>
      <c r="L9" s="3">
        <f t="shared" si="1"/>
        <v>0.21638297872340426</v>
      </c>
      <c r="M9">
        <f t="shared" si="2"/>
        <v>2</v>
      </c>
    </row>
    <row r="10" spans="1:13" x14ac:dyDescent="0.2">
      <c r="G10" t="s">
        <v>38</v>
      </c>
      <c r="H10" s="13">
        <v>2</v>
      </c>
      <c r="I10" s="27">
        <v>90</v>
      </c>
      <c r="J10" s="4">
        <f t="shared" si="0"/>
        <v>1.5</v>
      </c>
      <c r="K10" s="25">
        <f>'8 mLh'!C188</f>
        <v>289</v>
      </c>
      <c r="L10" s="3">
        <f t="shared" si="1"/>
        <v>0.18446808510638296</v>
      </c>
      <c r="M10">
        <f t="shared" si="2"/>
        <v>3</v>
      </c>
    </row>
    <row r="11" spans="1:13" x14ac:dyDescent="0.2">
      <c r="A11" s="20" t="s">
        <v>28</v>
      </c>
      <c r="B11" s="20" t="s">
        <v>29</v>
      </c>
      <c r="C11" s="20" t="s">
        <v>30</v>
      </c>
      <c r="D11" s="20" t="s">
        <v>31</v>
      </c>
      <c r="G11" t="s">
        <v>38</v>
      </c>
      <c r="H11" s="13">
        <v>2</v>
      </c>
      <c r="I11" s="27">
        <v>120</v>
      </c>
      <c r="J11" s="4">
        <f t="shared" si="0"/>
        <v>2</v>
      </c>
      <c r="K11" s="25">
        <f>'8 mLh'!C196</f>
        <v>278</v>
      </c>
      <c r="L11" s="3">
        <f t="shared" si="1"/>
        <v>0.17744680851063829</v>
      </c>
      <c r="M11">
        <f t="shared" si="2"/>
        <v>4</v>
      </c>
    </row>
    <row r="12" spans="1:13" x14ac:dyDescent="0.2">
      <c r="A12" s="20" t="s">
        <v>32</v>
      </c>
      <c r="B12" s="20" t="s">
        <v>32</v>
      </c>
      <c r="C12" s="20">
        <v>203</v>
      </c>
      <c r="D12" s="20" t="s">
        <v>33</v>
      </c>
      <c r="G12" t="s">
        <v>38</v>
      </c>
      <c r="H12" s="13">
        <v>2</v>
      </c>
      <c r="I12" s="27">
        <v>150</v>
      </c>
      <c r="J12" s="4">
        <f t="shared" si="0"/>
        <v>2.5</v>
      </c>
      <c r="K12" s="25">
        <f>'8 mLh'!C204</f>
        <v>242</v>
      </c>
      <c r="L12" s="3">
        <f t="shared" si="1"/>
        <v>0.15446808510638296</v>
      </c>
      <c r="M12">
        <f t="shared" si="2"/>
        <v>5</v>
      </c>
    </row>
    <row r="13" spans="1:13" x14ac:dyDescent="0.2">
      <c r="G13" t="s">
        <v>38</v>
      </c>
      <c r="H13" s="13">
        <v>2</v>
      </c>
      <c r="I13" s="27">
        <v>180</v>
      </c>
      <c r="J13" s="4">
        <f t="shared" si="0"/>
        <v>3</v>
      </c>
      <c r="K13" s="25">
        <f>'8 mLh'!C212</f>
        <v>235</v>
      </c>
      <c r="L13" s="3">
        <f t="shared" si="1"/>
        <v>0.15</v>
      </c>
      <c r="M13">
        <f t="shared" si="2"/>
        <v>6</v>
      </c>
    </row>
    <row r="14" spans="1:13" x14ac:dyDescent="0.2">
      <c r="A14" s="20" t="s">
        <v>23</v>
      </c>
      <c r="B14" s="21">
        <v>44278</v>
      </c>
      <c r="G14" t="s">
        <v>38</v>
      </c>
      <c r="H14" s="13">
        <v>2</v>
      </c>
      <c r="I14" s="27">
        <v>240</v>
      </c>
      <c r="J14" s="4">
        <f t="shared" si="0"/>
        <v>4</v>
      </c>
      <c r="K14" s="25">
        <f>'8 mLh'!C220</f>
        <v>218</v>
      </c>
      <c r="L14" s="97">
        <f t="shared" si="1"/>
        <v>0.13914893617021276</v>
      </c>
      <c r="M14">
        <f t="shared" si="2"/>
        <v>8</v>
      </c>
    </row>
    <row r="15" spans="1:13" x14ac:dyDescent="0.2">
      <c r="A15" s="20" t="s">
        <v>24</v>
      </c>
      <c r="G15" t="s">
        <v>38</v>
      </c>
      <c r="H15" s="13">
        <v>2</v>
      </c>
      <c r="I15" s="27">
        <v>270</v>
      </c>
      <c r="J15" s="4">
        <f t="shared" si="0"/>
        <v>4.5</v>
      </c>
      <c r="K15" s="25">
        <f>'8 mLh'!C228</f>
        <v>225</v>
      </c>
      <c r="L15" s="3">
        <f t="shared" si="1"/>
        <v>0.14361702127659573</v>
      </c>
      <c r="M15">
        <f t="shared" si="2"/>
        <v>9</v>
      </c>
    </row>
    <row r="16" spans="1:13" x14ac:dyDescent="0.2">
      <c r="A16" s="20" t="s">
        <v>25</v>
      </c>
      <c r="B16" s="20" t="s">
        <v>26</v>
      </c>
      <c r="G16" t="s">
        <v>38</v>
      </c>
      <c r="H16" s="13">
        <v>2</v>
      </c>
      <c r="I16" s="27">
        <v>300</v>
      </c>
      <c r="J16" s="4">
        <f t="shared" si="0"/>
        <v>5</v>
      </c>
      <c r="K16" s="25">
        <f>'8 mLh'!C236</f>
        <v>221</v>
      </c>
      <c r="L16" s="3">
        <f t="shared" si="1"/>
        <v>0.14106382978723403</v>
      </c>
      <c r="M16">
        <f t="shared" si="2"/>
        <v>10</v>
      </c>
    </row>
    <row r="17" spans="1:13" x14ac:dyDescent="0.2">
      <c r="A17" s="20" t="s">
        <v>27</v>
      </c>
      <c r="B17" s="20" t="s">
        <v>104</v>
      </c>
      <c r="G17" t="s">
        <v>38</v>
      </c>
      <c r="H17" s="13">
        <v>2</v>
      </c>
      <c r="I17" s="27">
        <v>330</v>
      </c>
      <c r="J17" s="4">
        <f t="shared" si="0"/>
        <v>5.5</v>
      </c>
      <c r="K17" s="25">
        <f>'8 mLh'!C244</f>
        <v>217</v>
      </c>
      <c r="L17" s="3">
        <f t="shared" si="1"/>
        <v>0.13851063829787233</v>
      </c>
      <c r="M17">
        <f t="shared" si="2"/>
        <v>11</v>
      </c>
    </row>
    <row r="18" spans="1:13" x14ac:dyDescent="0.2">
      <c r="G18" t="s">
        <v>38</v>
      </c>
      <c r="H18" s="13">
        <v>2</v>
      </c>
      <c r="I18" s="27">
        <v>360</v>
      </c>
      <c r="J18" s="4">
        <f t="shared" si="0"/>
        <v>6</v>
      </c>
      <c r="K18" s="5">
        <f>'8 mLh'!C252</f>
        <v>230</v>
      </c>
      <c r="L18" s="3">
        <f t="shared" si="1"/>
        <v>0.14680851063829786</v>
      </c>
      <c r="M18">
        <f t="shared" si="2"/>
        <v>12</v>
      </c>
    </row>
    <row r="19" spans="1:13" x14ac:dyDescent="0.2">
      <c r="A19" s="20" t="s">
        <v>28</v>
      </c>
      <c r="B19" s="20" t="s">
        <v>29</v>
      </c>
      <c r="C19" s="20" t="s">
        <v>30</v>
      </c>
      <c r="D19" s="20" t="s">
        <v>31</v>
      </c>
      <c r="G19" t="s">
        <v>38</v>
      </c>
      <c r="H19" s="13">
        <v>2</v>
      </c>
      <c r="I19" s="27">
        <v>390</v>
      </c>
      <c r="J19" s="4">
        <f t="shared" si="0"/>
        <v>6.5</v>
      </c>
      <c r="K19" s="5">
        <f>'2 mlh'!C12</f>
        <v>203</v>
      </c>
      <c r="L19" s="3">
        <f t="shared" si="1"/>
        <v>0.12957446808510636</v>
      </c>
      <c r="M19">
        <f t="shared" si="2"/>
        <v>13</v>
      </c>
    </row>
    <row r="20" spans="1:13" x14ac:dyDescent="0.2">
      <c r="A20" s="20" t="s">
        <v>32</v>
      </c>
      <c r="B20" s="20" t="s">
        <v>32</v>
      </c>
      <c r="C20" s="20">
        <v>197</v>
      </c>
      <c r="D20" s="20" t="s">
        <v>33</v>
      </c>
      <c r="G20" t="s">
        <v>38</v>
      </c>
      <c r="H20" s="13">
        <v>2</v>
      </c>
      <c r="I20" s="27">
        <v>420</v>
      </c>
      <c r="J20" s="4">
        <f t="shared" si="0"/>
        <v>7</v>
      </c>
      <c r="K20" s="25">
        <f>C20</f>
        <v>197</v>
      </c>
      <c r="L20" s="3">
        <f t="shared" si="1"/>
        <v>0.12574468085106383</v>
      </c>
      <c r="M20">
        <f t="shared" si="2"/>
        <v>14</v>
      </c>
    </row>
    <row r="21" spans="1:13" x14ac:dyDescent="0.2">
      <c r="H21" s="13"/>
      <c r="I21" s="28"/>
      <c r="J21" s="4"/>
      <c r="K21" s="13"/>
      <c r="L21" s="3"/>
    </row>
    <row r="22" spans="1:13" x14ac:dyDescent="0.2">
      <c r="A22" s="20" t="s">
        <v>23</v>
      </c>
      <c r="B22" s="21">
        <v>44278</v>
      </c>
      <c r="H22" s="13"/>
      <c r="I22" s="27"/>
      <c r="J22" s="4"/>
      <c r="K22" s="13"/>
      <c r="L22" s="3"/>
    </row>
    <row r="23" spans="1:13" x14ac:dyDescent="0.2">
      <c r="A23" s="20" t="s">
        <v>24</v>
      </c>
      <c r="H23" s="13"/>
      <c r="I23" s="28"/>
      <c r="J23" s="4"/>
      <c r="K23" s="13"/>
      <c r="L23" s="3"/>
    </row>
    <row r="24" spans="1:13" x14ac:dyDescent="0.2">
      <c r="A24" s="20" t="s">
        <v>25</v>
      </c>
      <c r="B24" s="20" t="s">
        <v>26</v>
      </c>
      <c r="H24" s="13"/>
      <c r="I24" s="27"/>
      <c r="J24" s="4"/>
      <c r="L24" s="3"/>
    </row>
    <row r="25" spans="1:13" x14ac:dyDescent="0.2">
      <c r="A25" s="20" t="s">
        <v>27</v>
      </c>
      <c r="B25" s="20" t="s">
        <v>105</v>
      </c>
    </row>
    <row r="27" spans="1:13" x14ac:dyDescent="0.2">
      <c r="A27" s="20" t="s">
        <v>28</v>
      </c>
      <c r="B27" s="20" t="s">
        <v>29</v>
      </c>
      <c r="C27" s="20" t="s">
        <v>30</v>
      </c>
      <c r="D27" s="20" t="s">
        <v>31</v>
      </c>
    </row>
    <row r="28" spans="1:13" x14ac:dyDescent="0.2">
      <c r="A28" s="20" t="s">
        <v>32</v>
      </c>
      <c r="B28" s="20" t="s">
        <v>32</v>
      </c>
      <c r="C28" s="20">
        <v>1640</v>
      </c>
      <c r="D28" s="20" t="s">
        <v>33</v>
      </c>
    </row>
    <row r="30" spans="1:13" x14ac:dyDescent="0.2">
      <c r="A30" s="20" t="s">
        <v>23</v>
      </c>
      <c r="B30" s="21">
        <v>44278</v>
      </c>
    </row>
    <row r="31" spans="1:13" x14ac:dyDescent="0.2">
      <c r="A31" s="20" t="s">
        <v>24</v>
      </c>
    </row>
    <row r="32" spans="1:13" x14ac:dyDescent="0.2">
      <c r="A32" s="20" t="s">
        <v>25</v>
      </c>
      <c r="B32" s="20" t="s">
        <v>26</v>
      </c>
    </row>
    <row r="33" spans="1:4" x14ac:dyDescent="0.2">
      <c r="A33" s="20" t="s">
        <v>27</v>
      </c>
      <c r="B33" s="20" t="s">
        <v>106</v>
      </c>
    </row>
    <row r="35" spans="1:4" x14ac:dyDescent="0.2">
      <c r="A35" s="20" t="s">
        <v>28</v>
      </c>
      <c r="B35" s="20" t="s">
        <v>29</v>
      </c>
      <c r="C35" s="20" t="s">
        <v>30</v>
      </c>
      <c r="D35" s="20" t="s">
        <v>31</v>
      </c>
    </row>
    <row r="36" spans="1:4" x14ac:dyDescent="0.2">
      <c r="A36" s="20" t="s">
        <v>32</v>
      </c>
      <c r="B36" s="20" t="s">
        <v>32</v>
      </c>
      <c r="C36" s="20">
        <v>1610</v>
      </c>
      <c r="D36" s="20" t="s">
        <v>33</v>
      </c>
    </row>
    <row r="38" spans="1:4" x14ac:dyDescent="0.2">
      <c r="A38" s="20" t="s">
        <v>23</v>
      </c>
      <c r="B38" s="21">
        <v>44278</v>
      </c>
    </row>
    <row r="39" spans="1:4" x14ac:dyDescent="0.2">
      <c r="A39" s="20" t="s">
        <v>24</v>
      </c>
    </row>
    <row r="40" spans="1:4" x14ac:dyDescent="0.2">
      <c r="A40" s="20" t="s">
        <v>25</v>
      </c>
      <c r="B40" s="20" t="s">
        <v>26</v>
      </c>
    </row>
    <row r="41" spans="1:4" x14ac:dyDescent="0.2">
      <c r="A41" s="20" t="s">
        <v>27</v>
      </c>
      <c r="B41" s="20" t="s">
        <v>107</v>
      </c>
    </row>
    <row r="43" spans="1:4" x14ac:dyDescent="0.2">
      <c r="A43" s="20" t="s">
        <v>28</v>
      </c>
      <c r="B43" s="20" t="s">
        <v>29</v>
      </c>
      <c r="C43" s="20" t="s">
        <v>30</v>
      </c>
      <c r="D43" s="20" t="s">
        <v>31</v>
      </c>
    </row>
    <row r="44" spans="1:4" x14ac:dyDescent="0.2">
      <c r="A44" s="20" t="s">
        <v>32</v>
      </c>
      <c r="B44" s="20" t="s">
        <v>32</v>
      </c>
      <c r="C44" s="20">
        <v>1490</v>
      </c>
      <c r="D44" s="20" t="s">
        <v>33</v>
      </c>
    </row>
    <row r="46" spans="1:4" x14ac:dyDescent="0.2">
      <c r="A46" s="20" t="s">
        <v>23</v>
      </c>
      <c r="B46" s="21">
        <v>44278</v>
      </c>
    </row>
    <row r="47" spans="1:4" x14ac:dyDescent="0.2">
      <c r="A47" s="20" t="s">
        <v>24</v>
      </c>
    </row>
    <row r="48" spans="1:4" x14ac:dyDescent="0.2">
      <c r="A48" s="20" t="s">
        <v>25</v>
      </c>
      <c r="B48" s="20" t="s">
        <v>26</v>
      </c>
    </row>
    <row r="49" spans="1:4" x14ac:dyDescent="0.2">
      <c r="A49" s="20" t="s">
        <v>27</v>
      </c>
      <c r="B49" s="20" t="s">
        <v>108</v>
      </c>
    </row>
    <row r="51" spans="1:4" x14ac:dyDescent="0.2">
      <c r="A51" s="20" t="s">
        <v>28</v>
      </c>
      <c r="B51" s="20" t="s">
        <v>29</v>
      </c>
      <c r="C51" s="20" t="s">
        <v>30</v>
      </c>
      <c r="D51" s="20" t="s">
        <v>31</v>
      </c>
    </row>
    <row r="52" spans="1:4" x14ac:dyDescent="0.2">
      <c r="A52" s="20" t="s">
        <v>32</v>
      </c>
      <c r="B52" s="20" t="s">
        <v>32</v>
      </c>
      <c r="C52" s="20">
        <v>1510</v>
      </c>
      <c r="D52" s="20" t="s">
        <v>33</v>
      </c>
    </row>
    <row r="54" spans="1:4" x14ac:dyDescent="0.2">
      <c r="A54" s="20" t="s">
        <v>23</v>
      </c>
      <c r="B54" s="21">
        <v>44278</v>
      </c>
    </row>
    <row r="55" spans="1:4" x14ac:dyDescent="0.2">
      <c r="A55" s="20" t="s">
        <v>24</v>
      </c>
    </row>
    <row r="56" spans="1:4" x14ac:dyDescent="0.2">
      <c r="A56" s="20" t="s">
        <v>25</v>
      </c>
      <c r="B56" s="20" t="s">
        <v>26</v>
      </c>
    </row>
    <row r="57" spans="1:4" x14ac:dyDescent="0.2">
      <c r="A57" s="20" t="s">
        <v>27</v>
      </c>
      <c r="B57" s="20" t="s">
        <v>109</v>
      </c>
    </row>
    <row r="59" spans="1:4" x14ac:dyDescent="0.2">
      <c r="A59" s="20" t="s">
        <v>28</v>
      </c>
      <c r="B59" s="20" t="s">
        <v>29</v>
      </c>
      <c r="C59" s="20" t="s">
        <v>30</v>
      </c>
      <c r="D59" s="20" t="s">
        <v>31</v>
      </c>
    </row>
    <row r="60" spans="1:4" x14ac:dyDescent="0.2">
      <c r="A60" s="20" t="s">
        <v>32</v>
      </c>
      <c r="B60" s="20" t="s">
        <v>32</v>
      </c>
      <c r="C60" s="20">
        <v>1540</v>
      </c>
      <c r="D60" s="20" t="s">
        <v>33</v>
      </c>
    </row>
    <row r="62" spans="1:4" x14ac:dyDescent="0.2">
      <c r="A62" s="20" t="s">
        <v>23</v>
      </c>
      <c r="B62" s="21">
        <v>44278</v>
      </c>
    </row>
    <row r="63" spans="1:4" x14ac:dyDescent="0.2">
      <c r="A63" s="20" t="s">
        <v>24</v>
      </c>
    </row>
    <row r="64" spans="1:4" x14ac:dyDescent="0.2">
      <c r="A64" s="20" t="s">
        <v>25</v>
      </c>
      <c r="B64" s="20" t="s">
        <v>26</v>
      </c>
    </row>
    <row r="65" spans="1:4" x14ac:dyDescent="0.2">
      <c r="A65" s="20" t="s">
        <v>27</v>
      </c>
      <c r="B65" s="20" t="s">
        <v>110</v>
      </c>
    </row>
    <row r="67" spans="1:4" x14ac:dyDescent="0.2">
      <c r="A67" s="20" t="s">
        <v>28</v>
      </c>
      <c r="B67" s="20" t="s">
        <v>29</v>
      </c>
      <c r="C67" s="20" t="s">
        <v>30</v>
      </c>
      <c r="D67" s="20" t="s">
        <v>31</v>
      </c>
    </row>
    <row r="68" spans="1:4" x14ac:dyDescent="0.2">
      <c r="A68" s="20" t="s">
        <v>32</v>
      </c>
      <c r="B68" s="20" t="s">
        <v>32</v>
      </c>
      <c r="C68" s="20">
        <v>1520</v>
      </c>
      <c r="D68" s="20" t="s">
        <v>33</v>
      </c>
    </row>
    <row r="70" spans="1:4" x14ac:dyDescent="0.2">
      <c r="A70" s="20" t="s">
        <v>23</v>
      </c>
      <c r="B70" s="21">
        <v>44278</v>
      </c>
    </row>
    <row r="71" spans="1:4" x14ac:dyDescent="0.2">
      <c r="A71" s="20" t="s">
        <v>24</v>
      </c>
    </row>
    <row r="72" spans="1:4" x14ac:dyDescent="0.2">
      <c r="A72" s="20" t="s">
        <v>25</v>
      </c>
      <c r="B72" s="20" t="s">
        <v>26</v>
      </c>
    </row>
    <row r="73" spans="1:4" x14ac:dyDescent="0.2">
      <c r="A73" s="20" t="s">
        <v>27</v>
      </c>
      <c r="B73" s="20" t="s">
        <v>111</v>
      </c>
    </row>
    <row r="75" spans="1:4" x14ac:dyDescent="0.2">
      <c r="A75" s="20" t="s">
        <v>28</v>
      </c>
      <c r="B75" s="20" t="s">
        <v>29</v>
      </c>
      <c r="C75" s="20" t="s">
        <v>30</v>
      </c>
      <c r="D75" s="20" t="s">
        <v>31</v>
      </c>
    </row>
    <row r="76" spans="1:4" x14ac:dyDescent="0.2">
      <c r="A76" s="20" t="s">
        <v>32</v>
      </c>
      <c r="B76" s="20" t="s">
        <v>32</v>
      </c>
      <c r="C76" s="20">
        <v>1530</v>
      </c>
      <c r="D76" s="20" t="s">
        <v>33</v>
      </c>
    </row>
    <row r="78" spans="1:4" x14ac:dyDescent="0.2">
      <c r="A78" s="20" t="s">
        <v>23</v>
      </c>
      <c r="B78" s="21">
        <v>44278</v>
      </c>
    </row>
    <row r="79" spans="1:4" x14ac:dyDescent="0.2">
      <c r="A79" s="20" t="s">
        <v>24</v>
      </c>
    </row>
    <row r="80" spans="1:4" x14ac:dyDescent="0.2">
      <c r="A80" s="20" t="s">
        <v>25</v>
      </c>
      <c r="B80" s="20" t="s">
        <v>26</v>
      </c>
    </row>
    <row r="81" spans="1:4" x14ac:dyDescent="0.2">
      <c r="A81" s="20" t="s">
        <v>27</v>
      </c>
      <c r="B81" s="20" t="s">
        <v>112</v>
      </c>
    </row>
    <row r="83" spans="1:4" x14ac:dyDescent="0.2">
      <c r="A83" s="20" t="s">
        <v>28</v>
      </c>
      <c r="B83" s="20" t="s">
        <v>29</v>
      </c>
      <c r="C83" s="20" t="s">
        <v>30</v>
      </c>
      <c r="D83" s="20" t="s">
        <v>31</v>
      </c>
    </row>
    <row r="84" spans="1:4" x14ac:dyDescent="0.2">
      <c r="A84" s="20" t="s">
        <v>32</v>
      </c>
      <c r="B84" s="20" t="s">
        <v>32</v>
      </c>
      <c r="C84" s="20">
        <v>1530</v>
      </c>
      <c r="D84" s="20" t="s">
        <v>33</v>
      </c>
    </row>
    <row r="86" spans="1:4" x14ac:dyDescent="0.2">
      <c r="A86" s="20" t="s">
        <v>23</v>
      </c>
      <c r="B86" s="21">
        <v>44278</v>
      </c>
    </row>
    <row r="87" spans="1:4" x14ac:dyDescent="0.2">
      <c r="A87" s="20" t="s">
        <v>24</v>
      </c>
    </row>
    <row r="88" spans="1:4" x14ac:dyDescent="0.2">
      <c r="A88" s="20" t="s">
        <v>25</v>
      </c>
      <c r="B88" s="20" t="s">
        <v>26</v>
      </c>
    </row>
    <row r="89" spans="1:4" x14ac:dyDescent="0.2">
      <c r="A89" s="20" t="s">
        <v>27</v>
      </c>
      <c r="B89" s="20" t="s">
        <v>113</v>
      </c>
    </row>
    <row r="91" spans="1:4" x14ac:dyDescent="0.2">
      <c r="A91" s="20" t="s">
        <v>28</v>
      </c>
      <c r="B91" s="20" t="s">
        <v>29</v>
      </c>
      <c r="C91" s="20" t="s">
        <v>30</v>
      </c>
      <c r="D91" s="20" t="s">
        <v>31</v>
      </c>
    </row>
    <row r="92" spans="1:4" x14ac:dyDescent="0.2">
      <c r="A92" s="20" t="s">
        <v>32</v>
      </c>
      <c r="B92" s="20" t="s">
        <v>32</v>
      </c>
      <c r="C92" s="20">
        <v>1530</v>
      </c>
      <c r="D92" s="20" t="s">
        <v>33</v>
      </c>
    </row>
    <row r="94" spans="1:4" x14ac:dyDescent="0.2">
      <c r="A94" s="20" t="s">
        <v>23</v>
      </c>
      <c r="B94" s="21">
        <v>44278</v>
      </c>
    </row>
    <row r="95" spans="1:4" x14ac:dyDescent="0.2">
      <c r="A95" s="20" t="s">
        <v>24</v>
      </c>
    </row>
    <row r="96" spans="1:4" x14ac:dyDescent="0.2">
      <c r="A96" s="20" t="s">
        <v>25</v>
      </c>
      <c r="B96" s="20" t="s">
        <v>26</v>
      </c>
    </row>
    <row r="97" spans="1:4" x14ac:dyDescent="0.2">
      <c r="A97" s="20" t="s">
        <v>27</v>
      </c>
      <c r="B97" s="20" t="s">
        <v>114</v>
      </c>
    </row>
    <row r="99" spans="1:4" x14ac:dyDescent="0.2">
      <c r="A99" s="20" t="s">
        <v>28</v>
      </c>
      <c r="B99" s="20" t="s">
        <v>29</v>
      </c>
      <c r="C99" s="20" t="s">
        <v>30</v>
      </c>
      <c r="D99" s="20" t="s">
        <v>31</v>
      </c>
    </row>
    <row r="100" spans="1:4" x14ac:dyDescent="0.2">
      <c r="A100" s="20" t="s">
        <v>32</v>
      </c>
      <c r="B100" s="20" t="s">
        <v>32</v>
      </c>
      <c r="C100" s="20">
        <v>1560</v>
      </c>
      <c r="D100" s="20" t="s">
        <v>33</v>
      </c>
    </row>
    <row r="102" spans="1:4" x14ac:dyDescent="0.2">
      <c r="A102" s="20" t="s">
        <v>23</v>
      </c>
      <c r="B102" s="21">
        <v>44278</v>
      </c>
    </row>
    <row r="103" spans="1:4" x14ac:dyDescent="0.2">
      <c r="A103" s="20" t="s">
        <v>24</v>
      </c>
    </row>
    <row r="104" spans="1:4" x14ac:dyDescent="0.2">
      <c r="A104" s="20" t="s">
        <v>25</v>
      </c>
      <c r="B104" s="20" t="s">
        <v>26</v>
      </c>
    </row>
    <row r="105" spans="1:4" x14ac:dyDescent="0.2">
      <c r="A105" s="20" t="s">
        <v>27</v>
      </c>
      <c r="B105" s="20" t="s">
        <v>115</v>
      </c>
    </row>
    <row r="107" spans="1:4" x14ac:dyDescent="0.2">
      <c r="A107" s="20" t="s">
        <v>28</v>
      </c>
      <c r="B107" s="20" t="s">
        <v>29</v>
      </c>
      <c r="C107" s="20" t="s">
        <v>30</v>
      </c>
      <c r="D107" s="20" t="s">
        <v>31</v>
      </c>
    </row>
    <row r="108" spans="1:4" x14ac:dyDescent="0.2">
      <c r="A108" s="20" t="s">
        <v>32</v>
      </c>
      <c r="B108" s="20" t="s">
        <v>32</v>
      </c>
      <c r="C108" s="20">
        <v>1530</v>
      </c>
      <c r="D108" s="20" t="s">
        <v>33</v>
      </c>
    </row>
    <row r="110" spans="1:4" x14ac:dyDescent="0.2">
      <c r="A110" s="20" t="s">
        <v>23</v>
      </c>
      <c r="B110" s="21">
        <v>44278</v>
      </c>
    </row>
    <row r="111" spans="1:4" x14ac:dyDescent="0.2">
      <c r="A111" s="20" t="s">
        <v>24</v>
      </c>
    </row>
    <row r="112" spans="1:4" x14ac:dyDescent="0.2">
      <c r="A112" s="20" t="s">
        <v>25</v>
      </c>
      <c r="B112" s="20" t="s">
        <v>26</v>
      </c>
    </row>
    <row r="113" spans="1:4" x14ac:dyDescent="0.2">
      <c r="A113" s="20" t="s">
        <v>27</v>
      </c>
      <c r="B113" s="20" t="s">
        <v>116</v>
      </c>
    </row>
    <row r="115" spans="1:4" x14ac:dyDescent="0.2">
      <c r="A115" s="20" t="s">
        <v>28</v>
      </c>
      <c r="B115" s="20" t="s">
        <v>29</v>
      </c>
      <c r="C115" s="20" t="s">
        <v>30</v>
      </c>
      <c r="D115" s="20" t="s">
        <v>31</v>
      </c>
    </row>
    <row r="116" spans="1:4" x14ac:dyDescent="0.2">
      <c r="A116" s="20" t="s">
        <v>32</v>
      </c>
      <c r="B116" s="20" t="s">
        <v>32</v>
      </c>
      <c r="C116" s="20">
        <v>1510</v>
      </c>
      <c r="D116" s="20" t="s">
        <v>33</v>
      </c>
    </row>
    <row r="118" spans="1:4" x14ac:dyDescent="0.2">
      <c r="A118" s="20" t="s">
        <v>23</v>
      </c>
      <c r="B118" s="21">
        <v>44278</v>
      </c>
    </row>
    <row r="119" spans="1:4" x14ac:dyDescent="0.2">
      <c r="A119" s="20" t="s">
        <v>24</v>
      </c>
    </row>
    <row r="120" spans="1:4" x14ac:dyDescent="0.2">
      <c r="A120" s="20" t="s">
        <v>25</v>
      </c>
      <c r="B120" s="20" t="s">
        <v>26</v>
      </c>
    </row>
    <row r="121" spans="1:4" x14ac:dyDescent="0.2">
      <c r="A121" s="20" t="s">
        <v>27</v>
      </c>
      <c r="B121" s="20" t="s">
        <v>117</v>
      </c>
    </row>
    <row r="123" spans="1:4" x14ac:dyDescent="0.2">
      <c r="A123" s="20" t="s">
        <v>28</v>
      </c>
      <c r="B123" s="20" t="s">
        <v>29</v>
      </c>
      <c r="C123" s="20" t="s">
        <v>30</v>
      </c>
      <c r="D123" s="20" t="s">
        <v>31</v>
      </c>
    </row>
    <row r="124" spans="1:4" x14ac:dyDescent="0.2">
      <c r="A124" s="20" t="s">
        <v>32</v>
      </c>
      <c r="B124" s="20" t="s">
        <v>32</v>
      </c>
      <c r="C124" s="20">
        <v>1490</v>
      </c>
      <c r="D124" s="20" t="s">
        <v>33</v>
      </c>
    </row>
    <row r="126" spans="1:4" x14ac:dyDescent="0.2">
      <c r="A126" s="20" t="s">
        <v>23</v>
      </c>
      <c r="B126" s="21">
        <v>44278</v>
      </c>
    </row>
    <row r="127" spans="1:4" x14ac:dyDescent="0.2">
      <c r="A127" s="20" t="s">
        <v>24</v>
      </c>
    </row>
    <row r="128" spans="1:4" x14ac:dyDescent="0.2">
      <c r="A128" s="20" t="s">
        <v>25</v>
      </c>
      <c r="B128" s="20" t="s">
        <v>26</v>
      </c>
    </row>
    <row r="129" spans="1:4" x14ac:dyDescent="0.2">
      <c r="A129" s="20" t="s">
        <v>27</v>
      </c>
      <c r="B129" s="20" t="s">
        <v>118</v>
      </c>
    </row>
    <row r="131" spans="1:4" x14ac:dyDescent="0.2">
      <c r="A131" s="20" t="s">
        <v>28</v>
      </c>
      <c r="B131" s="20" t="s">
        <v>29</v>
      </c>
      <c r="C131" s="20" t="s">
        <v>30</v>
      </c>
      <c r="D131" s="20" t="s">
        <v>31</v>
      </c>
    </row>
    <row r="132" spans="1:4" x14ac:dyDescent="0.2">
      <c r="A132" s="20" t="s">
        <v>32</v>
      </c>
      <c r="B132" s="20" t="s">
        <v>32</v>
      </c>
      <c r="C132" s="20">
        <v>1470</v>
      </c>
      <c r="D132" s="20" t="s">
        <v>33</v>
      </c>
    </row>
    <row r="134" spans="1:4" x14ac:dyDescent="0.2">
      <c r="A134" s="20" t="s">
        <v>23</v>
      </c>
      <c r="B134" s="21">
        <v>44278</v>
      </c>
    </row>
    <row r="135" spans="1:4" x14ac:dyDescent="0.2">
      <c r="A135" s="20" t="s">
        <v>24</v>
      </c>
    </row>
    <row r="136" spans="1:4" x14ac:dyDescent="0.2">
      <c r="A136" s="20" t="s">
        <v>25</v>
      </c>
      <c r="B136" s="20" t="s">
        <v>26</v>
      </c>
    </row>
    <row r="137" spans="1:4" x14ac:dyDescent="0.2">
      <c r="A137" s="20" t="s">
        <v>27</v>
      </c>
      <c r="B137" s="20" t="s">
        <v>119</v>
      </c>
    </row>
    <row r="139" spans="1:4" x14ac:dyDescent="0.2">
      <c r="A139" s="20" t="s">
        <v>28</v>
      </c>
      <c r="B139" s="20" t="s">
        <v>29</v>
      </c>
      <c r="C139" s="20" t="s">
        <v>30</v>
      </c>
      <c r="D139" s="20" t="s">
        <v>31</v>
      </c>
    </row>
    <row r="140" spans="1:4" x14ac:dyDescent="0.2">
      <c r="A140" s="20" t="s">
        <v>32</v>
      </c>
      <c r="B140" s="20" t="s">
        <v>32</v>
      </c>
      <c r="C140" s="20">
        <v>364</v>
      </c>
      <c r="D140" s="20" t="s">
        <v>33</v>
      </c>
    </row>
    <row r="142" spans="1:4" x14ac:dyDescent="0.2">
      <c r="A142" s="20" t="s">
        <v>23</v>
      </c>
      <c r="B142" s="21">
        <v>44278</v>
      </c>
    </row>
    <row r="143" spans="1:4" x14ac:dyDescent="0.2">
      <c r="A143" s="20" t="s">
        <v>24</v>
      </c>
    </row>
    <row r="144" spans="1:4" x14ac:dyDescent="0.2">
      <c r="A144" s="20" t="s">
        <v>25</v>
      </c>
      <c r="B144" s="20" t="s">
        <v>26</v>
      </c>
    </row>
    <row r="145" spans="1:4" x14ac:dyDescent="0.2">
      <c r="A145" s="20" t="s">
        <v>27</v>
      </c>
      <c r="B145" s="20" t="s">
        <v>120</v>
      </c>
    </row>
    <row r="147" spans="1:4" x14ac:dyDescent="0.2">
      <c r="A147" s="20" t="s">
        <v>28</v>
      </c>
      <c r="B147" s="20" t="s">
        <v>29</v>
      </c>
      <c r="C147" s="20" t="s">
        <v>30</v>
      </c>
      <c r="D147" s="20" t="s">
        <v>31</v>
      </c>
    </row>
    <row r="148" spans="1:4" x14ac:dyDescent="0.2">
      <c r="A148" s="20" t="s">
        <v>32</v>
      </c>
      <c r="B148" s="20" t="s">
        <v>32</v>
      </c>
      <c r="C148" s="20">
        <v>356</v>
      </c>
      <c r="D148" s="20" t="s">
        <v>33</v>
      </c>
    </row>
    <row r="150" spans="1:4" x14ac:dyDescent="0.2">
      <c r="A150" s="20" t="s">
        <v>23</v>
      </c>
      <c r="B150" s="21">
        <v>44278</v>
      </c>
    </row>
    <row r="151" spans="1:4" x14ac:dyDescent="0.2">
      <c r="A151" s="20" t="s">
        <v>24</v>
      </c>
    </row>
    <row r="152" spans="1:4" x14ac:dyDescent="0.2">
      <c r="A152" s="20" t="s">
        <v>25</v>
      </c>
      <c r="B152" s="20" t="s">
        <v>26</v>
      </c>
    </row>
    <row r="153" spans="1:4" x14ac:dyDescent="0.2">
      <c r="A153" s="20" t="s">
        <v>27</v>
      </c>
      <c r="B153" s="20" t="s">
        <v>121</v>
      </c>
    </row>
    <row r="155" spans="1:4" x14ac:dyDescent="0.2">
      <c r="A155" s="20" t="s">
        <v>28</v>
      </c>
      <c r="B155" s="20" t="s">
        <v>29</v>
      </c>
      <c r="C155" s="20" t="s">
        <v>30</v>
      </c>
      <c r="D155" s="20" t="s">
        <v>31</v>
      </c>
    </row>
    <row r="156" spans="1:4" x14ac:dyDescent="0.2">
      <c r="A156" s="20" t="s">
        <v>32</v>
      </c>
      <c r="B156" s="20" t="s">
        <v>32</v>
      </c>
      <c r="C156" s="20">
        <v>373</v>
      </c>
      <c r="D156" s="20" t="s">
        <v>33</v>
      </c>
    </row>
    <row r="158" spans="1:4" x14ac:dyDescent="0.2">
      <c r="A158" s="20" t="s">
        <v>23</v>
      </c>
      <c r="B158" s="21">
        <v>44278</v>
      </c>
    </row>
    <row r="159" spans="1:4" x14ac:dyDescent="0.2">
      <c r="A159" s="20" t="s">
        <v>24</v>
      </c>
    </row>
    <row r="160" spans="1:4" x14ac:dyDescent="0.2">
      <c r="A160" s="20" t="s">
        <v>25</v>
      </c>
      <c r="B160" s="20" t="s">
        <v>26</v>
      </c>
    </row>
    <row r="161" spans="1:4" x14ac:dyDescent="0.2">
      <c r="A161" s="20" t="s">
        <v>27</v>
      </c>
      <c r="B161" s="20" t="s">
        <v>122</v>
      </c>
    </row>
    <row r="163" spans="1:4" x14ac:dyDescent="0.2">
      <c r="A163" s="20" t="s">
        <v>28</v>
      </c>
      <c r="B163" s="20" t="s">
        <v>29</v>
      </c>
      <c r="C163" s="20" t="s">
        <v>30</v>
      </c>
      <c r="D163" s="20" t="s">
        <v>31</v>
      </c>
    </row>
    <row r="164" spans="1:4" x14ac:dyDescent="0.2">
      <c r="A164" s="20" t="s">
        <v>32</v>
      </c>
      <c r="B164" s="20" t="s">
        <v>32</v>
      </c>
      <c r="C164" s="20">
        <v>375</v>
      </c>
      <c r="D164" s="20" t="s">
        <v>33</v>
      </c>
    </row>
    <row r="166" spans="1:4" x14ac:dyDescent="0.2">
      <c r="A166" s="20" t="s">
        <v>23</v>
      </c>
      <c r="B166" s="21">
        <v>44278</v>
      </c>
    </row>
    <row r="167" spans="1:4" x14ac:dyDescent="0.2">
      <c r="A167" s="20" t="s">
        <v>24</v>
      </c>
    </row>
    <row r="168" spans="1:4" x14ac:dyDescent="0.2">
      <c r="A168" s="20" t="s">
        <v>25</v>
      </c>
      <c r="B168" s="20" t="s">
        <v>26</v>
      </c>
    </row>
    <row r="169" spans="1:4" x14ac:dyDescent="0.2">
      <c r="A169" s="20" t="s">
        <v>27</v>
      </c>
      <c r="B169" s="20" t="s">
        <v>123</v>
      </c>
    </row>
    <row r="171" spans="1:4" x14ac:dyDescent="0.2">
      <c r="A171" s="20" t="s">
        <v>28</v>
      </c>
      <c r="B171" s="20" t="s">
        <v>29</v>
      </c>
      <c r="C171" s="20" t="s">
        <v>30</v>
      </c>
      <c r="D171" s="20" t="s">
        <v>31</v>
      </c>
    </row>
    <row r="172" spans="1:4" x14ac:dyDescent="0.2">
      <c r="A172" s="20" t="s">
        <v>32</v>
      </c>
      <c r="B172" s="20" t="s">
        <v>32</v>
      </c>
      <c r="C172" s="20">
        <v>327</v>
      </c>
      <c r="D172" s="20" t="s">
        <v>33</v>
      </c>
    </row>
    <row r="174" spans="1:4" x14ac:dyDescent="0.2">
      <c r="A174" s="20" t="s">
        <v>23</v>
      </c>
      <c r="B174" s="21">
        <v>44278</v>
      </c>
    </row>
    <row r="175" spans="1:4" x14ac:dyDescent="0.2">
      <c r="A175" s="20" t="s">
        <v>24</v>
      </c>
    </row>
    <row r="176" spans="1:4" x14ac:dyDescent="0.2">
      <c r="A176" s="20" t="s">
        <v>25</v>
      </c>
      <c r="B176" s="20" t="s">
        <v>26</v>
      </c>
    </row>
    <row r="177" spans="1:4" x14ac:dyDescent="0.2">
      <c r="A177" s="20" t="s">
        <v>27</v>
      </c>
      <c r="B177" s="20" t="s">
        <v>124</v>
      </c>
    </row>
    <row r="179" spans="1:4" x14ac:dyDescent="0.2">
      <c r="A179" s="20" t="s">
        <v>28</v>
      </c>
      <c r="B179" s="20" t="s">
        <v>29</v>
      </c>
      <c r="C179" s="20" t="s">
        <v>30</v>
      </c>
      <c r="D179" s="20" t="s">
        <v>31</v>
      </c>
    </row>
    <row r="180" spans="1:4" x14ac:dyDescent="0.2">
      <c r="A180" s="20" t="s">
        <v>32</v>
      </c>
      <c r="B180" s="20" t="s">
        <v>32</v>
      </c>
      <c r="C180" s="20">
        <v>334</v>
      </c>
      <c r="D180" s="20" t="s">
        <v>33</v>
      </c>
    </row>
    <row r="182" spans="1:4" x14ac:dyDescent="0.2">
      <c r="A182" s="20" t="s">
        <v>23</v>
      </c>
      <c r="B182" s="21">
        <v>44278</v>
      </c>
    </row>
    <row r="183" spans="1:4" x14ac:dyDescent="0.2">
      <c r="A183" s="20" t="s">
        <v>24</v>
      </c>
    </row>
    <row r="184" spans="1:4" x14ac:dyDescent="0.2">
      <c r="A184" s="20" t="s">
        <v>25</v>
      </c>
      <c r="B184" s="20" t="s">
        <v>26</v>
      </c>
    </row>
    <row r="185" spans="1:4" x14ac:dyDescent="0.2">
      <c r="A185" s="20" t="s">
        <v>27</v>
      </c>
      <c r="B185" s="20" t="s">
        <v>125</v>
      </c>
    </row>
    <row r="187" spans="1:4" x14ac:dyDescent="0.2">
      <c r="A187" s="20" t="s">
        <v>28</v>
      </c>
      <c r="B187" s="20" t="s">
        <v>29</v>
      </c>
      <c r="C187" s="20" t="s">
        <v>30</v>
      </c>
      <c r="D187" s="20" t="s">
        <v>31</v>
      </c>
    </row>
    <row r="188" spans="1:4" x14ac:dyDescent="0.2">
      <c r="A188" s="20" t="s">
        <v>32</v>
      </c>
      <c r="B188" s="20" t="s">
        <v>32</v>
      </c>
      <c r="C188" s="20">
        <v>323</v>
      </c>
      <c r="D188" s="20" t="s">
        <v>33</v>
      </c>
    </row>
    <row r="190" spans="1:4" x14ac:dyDescent="0.2">
      <c r="A190" s="20" t="s">
        <v>23</v>
      </c>
      <c r="B190" s="21">
        <v>44278</v>
      </c>
    </row>
    <row r="191" spans="1:4" x14ac:dyDescent="0.2">
      <c r="A191" s="20" t="s">
        <v>24</v>
      </c>
    </row>
    <row r="192" spans="1:4" x14ac:dyDescent="0.2">
      <c r="A192" s="20" t="s">
        <v>25</v>
      </c>
      <c r="B192" s="20" t="s">
        <v>26</v>
      </c>
    </row>
    <row r="193" spans="1:4" x14ac:dyDescent="0.2">
      <c r="A193" s="20" t="s">
        <v>27</v>
      </c>
      <c r="B193" s="20" t="s">
        <v>126</v>
      </c>
    </row>
    <row r="195" spans="1:4" x14ac:dyDescent="0.2">
      <c r="A195" s="20" t="s">
        <v>28</v>
      </c>
      <c r="B195" s="20" t="s">
        <v>29</v>
      </c>
      <c r="C195" s="20" t="s">
        <v>30</v>
      </c>
      <c r="D195" s="20" t="s">
        <v>31</v>
      </c>
    </row>
    <row r="196" spans="1:4" x14ac:dyDescent="0.2">
      <c r="A196" s="20" t="s">
        <v>32</v>
      </c>
      <c r="B196" s="20" t="s">
        <v>32</v>
      </c>
      <c r="C196" s="20">
        <v>326</v>
      </c>
      <c r="D196" s="20" t="s">
        <v>33</v>
      </c>
    </row>
    <row r="198" spans="1:4" x14ac:dyDescent="0.2">
      <c r="A198" s="20" t="s">
        <v>23</v>
      </c>
      <c r="B198" s="21">
        <v>44278</v>
      </c>
    </row>
    <row r="199" spans="1:4" x14ac:dyDescent="0.2">
      <c r="A199" s="20" t="s">
        <v>24</v>
      </c>
    </row>
    <row r="200" spans="1:4" x14ac:dyDescent="0.2">
      <c r="A200" s="20" t="s">
        <v>25</v>
      </c>
      <c r="B200" s="20" t="s">
        <v>26</v>
      </c>
    </row>
    <row r="201" spans="1:4" x14ac:dyDescent="0.2">
      <c r="A201" s="20" t="s">
        <v>27</v>
      </c>
      <c r="B201" s="20" t="s">
        <v>127</v>
      </c>
    </row>
    <row r="203" spans="1:4" x14ac:dyDescent="0.2">
      <c r="A203" s="20" t="s">
        <v>28</v>
      </c>
      <c r="B203" s="20" t="s">
        <v>29</v>
      </c>
      <c r="C203" s="20" t="s">
        <v>30</v>
      </c>
      <c r="D203" s="20" t="s">
        <v>31</v>
      </c>
    </row>
    <row r="204" spans="1:4" x14ac:dyDescent="0.2">
      <c r="A204" s="20" t="s">
        <v>32</v>
      </c>
      <c r="B204" s="20" t="s">
        <v>32</v>
      </c>
      <c r="C204" s="20">
        <v>314</v>
      </c>
      <c r="D204" s="20" t="s">
        <v>33</v>
      </c>
    </row>
    <row r="206" spans="1:4" x14ac:dyDescent="0.2">
      <c r="A206" s="20" t="s">
        <v>23</v>
      </c>
      <c r="B206" s="21">
        <v>44278</v>
      </c>
    </row>
    <row r="207" spans="1:4" x14ac:dyDescent="0.2">
      <c r="A207" s="20" t="s">
        <v>24</v>
      </c>
    </row>
    <row r="208" spans="1:4" x14ac:dyDescent="0.2">
      <c r="A208" s="20" t="s">
        <v>25</v>
      </c>
      <c r="B208" s="20" t="s">
        <v>26</v>
      </c>
    </row>
    <row r="209" spans="1:4" x14ac:dyDescent="0.2">
      <c r="A209" s="20" t="s">
        <v>27</v>
      </c>
      <c r="B209" s="20" t="s">
        <v>128</v>
      </c>
    </row>
    <row r="211" spans="1:4" x14ac:dyDescent="0.2">
      <c r="A211" s="20" t="s">
        <v>28</v>
      </c>
      <c r="B211" s="20" t="s">
        <v>29</v>
      </c>
      <c r="C211" s="20" t="s">
        <v>30</v>
      </c>
      <c r="D211" s="20" t="s">
        <v>31</v>
      </c>
    </row>
    <row r="212" spans="1:4" x14ac:dyDescent="0.2">
      <c r="A212" s="20" t="s">
        <v>32</v>
      </c>
      <c r="B212" s="20" t="s">
        <v>32</v>
      </c>
      <c r="C212" s="20">
        <v>319</v>
      </c>
      <c r="D212" s="20" t="s">
        <v>33</v>
      </c>
    </row>
    <row r="214" spans="1:4" x14ac:dyDescent="0.2">
      <c r="A214" s="20" t="s">
        <v>23</v>
      </c>
      <c r="B214" s="21">
        <v>44278</v>
      </c>
    </row>
    <row r="215" spans="1:4" x14ac:dyDescent="0.2">
      <c r="A215" s="20" t="s">
        <v>24</v>
      </c>
    </row>
    <row r="216" spans="1:4" x14ac:dyDescent="0.2">
      <c r="A216" s="20" t="s">
        <v>25</v>
      </c>
      <c r="B216" s="20" t="s">
        <v>26</v>
      </c>
    </row>
    <row r="217" spans="1:4" x14ac:dyDescent="0.2">
      <c r="A217" s="20" t="s">
        <v>27</v>
      </c>
      <c r="B217" s="20" t="s">
        <v>129</v>
      </c>
    </row>
    <row r="219" spans="1:4" x14ac:dyDescent="0.2">
      <c r="A219" s="20" t="s">
        <v>28</v>
      </c>
      <c r="B219" s="20" t="s">
        <v>29</v>
      </c>
      <c r="C219" s="20" t="s">
        <v>30</v>
      </c>
      <c r="D219" s="20" t="s">
        <v>31</v>
      </c>
    </row>
    <row r="220" spans="1:4" x14ac:dyDescent="0.2">
      <c r="A220" s="20" t="s">
        <v>32</v>
      </c>
      <c r="B220" s="20" t="s">
        <v>32</v>
      </c>
      <c r="C220" s="20">
        <v>304</v>
      </c>
      <c r="D220" s="20" t="s">
        <v>33</v>
      </c>
    </row>
    <row r="222" spans="1:4" x14ac:dyDescent="0.2">
      <c r="A222" s="20" t="s">
        <v>23</v>
      </c>
      <c r="B222" s="21">
        <v>44278</v>
      </c>
    </row>
    <row r="223" spans="1:4" x14ac:dyDescent="0.2">
      <c r="A223" s="20" t="s">
        <v>24</v>
      </c>
    </row>
    <row r="224" spans="1:4" x14ac:dyDescent="0.2">
      <c r="A224" s="20" t="s">
        <v>25</v>
      </c>
      <c r="B224" s="20" t="s">
        <v>26</v>
      </c>
    </row>
    <row r="225" spans="1:4" x14ac:dyDescent="0.2">
      <c r="A225" s="20" t="s">
        <v>27</v>
      </c>
      <c r="B225" s="20" t="s">
        <v>130</v>
      </c>
    </row>
    <row r="227" spans="1:4" x14ac:dyDescent="0.2">
      <c r="A227" s="20" t="s">
        <v>28</v>
      </c>
      <c r="B227" s="20" t="s">
        <v>29</v>
      </c>
      <c r="C227" s="20" t="s">
        <v>30</v>
      </c>
      <c r="D227" s="20" t="s">
        <v>31</v>
      </c>
    </row>
    <row r="228" spans="1:4" x14ac:dyDescent="0.2">
      <c r="A228" s="20" t="s">
        <v>32</v>
      </c>
      <c r="B228" s="20" t="s">
        <v>32</v>
      </c>
      <c r="C228" s="20">
        <v>306</v>
      </c>
      <c r="D228" s="20" t="s">
        <v>33</v>
      </c>
    </row>
    <row r="230" spans="1:4" x14ac:dyDescent="0.2">
      <c r="A230" s="20" t="s">
        <v>23</v>
      </c>
      <c r="B230" s="21">
        <v>44278</v>
      </c>
    </row>
    <row r="231" spans="1:4" x14ac:dyDescent="0.2">
      <c r="A231" s="20" t="s">
        <v>24</v>
      </c>
    </row>
    <row r="232" spans="1:4" x14ac:dyDescent="0.2">
      <c r="A232" s="20" t="s">
        <v>25</v>
      </c>
      <c r="B232" s="20" t="s">
        <v>26</v>
      </c>
    </row>
    <row r="233" spans="1:4" x14ac:dyDescent="0.2">
      <c r="A233" s="20" t="s">
        <v>27</v>
      </c>
      <c r="B233" s="20" t="s">
        <v>131</v>
      </c>
    </row>
    <row r="235" spans="1:4" x14ac:dyDescent="0.2">
      <c r="A235" s="20" t="s">
        <v>28</v>
      </c>
      <c r="B235" s="20" t="s">
        <v>29</v>
      </c>
      <c r="C235" s="20" t="s">
        <v>30</v>
      </c>
      <c r="D235" s="20" t="s">
        <v>31</v>
      </c>
    </row>
    <row r="236" spans="1:4" x14ac:dyDescent="0.2">
      <c r="A236" s="20" t="s">
        <v>32</v>
      </c>
      <c r="B236" s="20" t="s">
        <v>32</v>
      </c>
      <c r="C236" s="20">
        <v>310</v>
      </c>
      <c r="D236" s="20" t="s">
        <v>33</v>
      </c>
    </row>
    <row r="238" spans="1:4" x14ac:dyDescent="0.2">
      <c r="A238" s="20" t="s">
        <v>23</v>
      </c>
      <c r="B238" s="21">
        <v>44278</v>
      </c>
    </row>
    <row r="239" spans="1:4" x14ac:dyDescent="0.2">
      <c r="A239" s="20" t="s">
        <v>24</v>
      </c>
    </row>
    <row r="240" spans="1:4" x14ac:dyDescent="0.2">
      <c r="A240" s="20" t="s">
        <v>25</v>
      </c>
      <c r="B240" s="20" t="s">
        <v>26</v>
      </c>
    </row>
    <row r="241" spans="1:4" x14ac:dyDescent="0.2">
      <c r="A241" s="20" t="s">
        <v>27</v>
      </c>
      <c r="B241" s="20" t="s">
        <v>132</v>
      </c>
    </row>
    <row r="243" spans="1:4" x14ac:dyDescent="0.2">
      <c r="A243" s="20" t="s">
        <v>28</v>
      </c>
      <c r="B243" s="20" t="s">
        <v>29</v>
      </c>
      <c r="C243" s="20" t="s">
        <v>30</v>
      </c>
      <c r="D243" s="20" t="s">
        <v>31</v>
      </c>
    </row>
    <row r="244" spans="1:4" x14ac:dyDescent="0.2">
      <c r="A244" s="20" t="s">
        <v>32</v>
      </c>
      <c r="B244" s="20" t="s">
        <v>32</v>
      </c>
      <c r="C244" s="20">
        <v>306</v>
      </c>
      <c r="D244" s="20" t="s">
        <v>33</v>
      </c>
    </row>
    <row r="246" spans="1:4" x14ac:dyDescent="0.2">
      <c r="A246" s="20" t="s">
        <v>23</v>
      </c>
      <c r="B246" s="21">
        <v>44278</v>
      </c>
    </row>
    <row r="247" spans="1:4" x14ac:dyDescent="0.2">
      <c r="A247" s="20" t="s">
        <v>24</v>
      </c>
    </row>
    <row r="248" spans="1:4" x14ac:dyDescent="0.2">
      <c r="A248" s="20" t="s">
        <v>25</v>
      </c>
      <c r="B248" s="20" t="s">
        <v>26</v>
      </c>
    </row>
    <row r="249" spans="1:4" x14ac:dyDescent="0.2">
      <c r="A249" s="20" t="s">
        <v>27</v>
      </c>
      <c r="B249" s="20" t="s">
        <v>133</v>
      </c>
    </row>
    <row r="251" spans="1:4" x14ac:dyDescent="0.2">
      <c r="A251" s="20" t="s">
        <v>28</v>
      </c>
      <c r="B251" s="20" t="s">
        <v>29</v>
      </c>
      <c r="C251" s="20" t="s">
        <v>30</v>
      </c>
      <c r="D251" s="20" t="s">
        <v>31</v>
      </c>
    </row>
    <row r="252" spans="1:4" x14ac:dyDescent="0.2">
      <c r="A252" s="20" t="s">
        <v>32</v>
      </c>
      <c r="B252" s="20" t="s">
        <v>32</v>
      </c>
      <c r="C252" s="20">
        <v>302</v>
      </c>
      <c r="D252" s="20" t="s">
        <v>33</v>
      </c>
    </row>
    <row r="254" spans="1:4" x14ac:dyDescent="0.2">
      <c r="A254" s="20" t="s">
        <v>23</v>
      </c>
      <c r="B254" s="21">
        <v>44278</v>
      </c>
    </row>
    <row r="255" spans="1:4" x14ac:dyDescent="0.2">
      <c r="A255" s="20" t="s">
        <v>24</v>
      </c>
    </row>
    <row r="256" spans="1:4" x14ac:dyDescent="0.2">
      <c r="A256" s="20" t="s">
        <v>25</v>
      </c>
      <c r="B256" s="20" t="s">
        <v>26</v>
      </c>
    </row>
    <row r="257" spans="1:4" x14ac:dyDescent="0.2">
      <c r="A257" s="20" t="s">
        <v>27</v>
      </c>
      <c r="B257" s="20" t="s">
        <v>134</v>
      </c>
    </row>
    <row r="259" spans="1:4" x14ac:dyDescent="0.2">
      <c r="A259" s="20" t="s">
        <v>28</v>
      </c>
      <c r="B259" s="20" t="s">
        <v>29</v>
      </c>
      <c r="C259" s="20" t="s">
        <v>30</v>
      </c>
      <c r="D259" s="20" t="s">
        <v>31</v>
      </c>
    </row>
    <row r="260" spans="1:4" x14ac:dyDescent="0.2">
      <c r="A260" s="20" t="s">
        <v>32</v>
      </c>
      <c r="B260" s="20" t="s">
        <v>32</v>
      </c>
      <c r="C260" s="20">
        <v>302</v>
      </c>
      <c r="D260" s="20" t="s">
        <v>33</v>
      </c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60"/>
  <sheetViews>
    <sheetView workbookViewId="0">
      <selection activeCell="M15" sqref="M15"/>
    </sheetView>
  </sheetViews>
  <sheetFormatPr baseColWidth="10" defaultColWidth="8.83203125" defaultRowHeight="15" x14ac:dyDescent="0.2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  <col min="11" max="11" width="12.1640625" customWidth="1"/>
    <col min="14" max="14" width="9.5" bestFit="1" customWidth="1"/>
  </cols>
  <sheetData>
    <row r="1" spans="1:17" x14ac:dyDescent="0.2">
      <c r="A1" s="20" t="s">
        <v>17</v>
      </c>
      <c r="B1" s="21">
        <v>44280</v>
      </c>
      <c r="G1" s="1"/>
      <c r="H1" s="1"/>
      <c r="I1" s="1"/>
      <c r="J1" s="1"/>
      <c r="K1" s="1" t="s">
        <v>34</v>
      </c>
      <c r="L1" s="4">
        <f>'Summary Exp. 3'!L15</f>
        <v>1566.6666666666667</v>
      </c>
    </row>
    <row r="2" spans="1:17" x14ac:dyDescent="0.2">
      <c r="A2" s="20" t="s">
        <v>18</v>
      </c>
      <c r="B2" s="20" t="s">
        <v>19</v>
      </c>
      <c r="G2" s="22" t="s">
        <v>35</v>
      </c>
      <c r="H2" s="22" t="s">
        <v>1</v>
      </c>
      <c r="I2" s="1" t="s">
        <v>36</v>
      </c>
      <c r="J2" s="1" t="s">
        <v>39</v>
      </c>
      <c r="K2" s="1" t="s">
        <v>12</v>
      </c>
      <c r="L2" s="1" t="s">
        <v>12</v>
      </c>
      <c r="M2" s="1" t="s">
        <v>77</v>
      </c>
      <c r="N2" s="1" t="s">
        <v>2</v>
      </c>
      <c r="O2" s="1" t="s">
        <v>78</v>
      </c>
      <c r="P2" s="1" t="s">
        <v>190</v>
      </c>
      <c r="Q2" s="1" t="s">
        <v>219</v>
      </c>
    </row>
    <row r="3" spans="1:17" x14ac:dyDescent="0.2">
      <c r="A3" s="20" t="s">
        <v>20</v>
      </c>
      <c r="B3" s="20" t="s">
        <v>21</v>
      </c>
      <c r="G3" t="s">
        <v>37</v>
      </c>
      <c r="H3">
        <v>1</v>
      </c>
      <c r="I3">
        <v>0</v>
      </c>
      <c r="J3">
        <f>I3/60</f>
        <v>0</v>
      </c>
      <c r="K3" s="5">
        <f>C28</f>
        <v>1640</v>
      </c>
      <c r="L3" s="3">
        <f>C36</f>
        <v>1610</v>
      </c>
      <c r="M3" s="5">
        <f>AVERAGE(K3:L3)</f>
        <v>1625</v>
      </c>
      <c r="N3" s="3">
        <f>M3/$L$1</f>
        <v>1.0372340425531914</v>
      </c>
      <c r="O3" s="4">
        <f>STDEV(K3:L3)</f>
        <v>21.213203435596427</v>
      </c>
      <c r="P3" s="84">
        <f>O3/M3</f>
        <v>1.3054279037290109E-2</v>
      </c>
      <c r="Q3">
        <f>I3*H3/60</f>
        <v>0</v>
      </c>
    </row>
    <row r="4" spans="1:17" x14ac:dyDescent="0.2">
      <c r="A4" s="20" t="s">
        <v>22</v>
      </c>
      <c r="B4" s="20" t="s">
        <v>21</v>
      </c>
      <c r="G4" t="s">
        <v>37</v>
      </c>
      <c r="H4">
        <v>10</v>
      </c>
      <c r="I4">
        <v>60</v>
      </c>
      <c r="J4">
        <f t="shared" ref="J4:J6" si="0">I4/60</f>
        <v>1</v>
      </c>
      <c r="K4" s="5">
        <f>C44</f>
        <v>1490</v>
      </c>
      <c r="L4" s="3">
        <f>C52</f>
        <v>1510</v>
      </c>
      <c r="M4" s="5">
        <f t="shared" ref="M4:M17" si="1">AVERAGE(K4:L4)</f>
        <v>1500</v>
      </c>
      <c r="N4" s="3">
        <f t="shared" ref="N4:N17" si="2">M4/$L$1</f>
        <v>0.95744680851063824</v>
      </c>
      <c r="O4" s="4">
        <f t="shared" ref="O4:O17" si="3">STDEV(K4:L4)</f>
        <v>14.142135623730951</v>
      </c>
      <c r="P4" s="84">
        <f t="shared" ref="P4:P17" si="4">O4/M4</f>
        <v>9.4280904158206332E-3</v>
      </c>
      <c r="Q4">
        <f t="shared" ref="Q4:Q17" si="5">I4*H4/60</f>
        <v>10</v>
      </c>
    </row>
    <row r="5" spans="1:17" x14ac:dyDescent="0.2">
      <c r="G5" t="s">
        <v>37</v>
      </c>
      <c r="H5">
        <v>10</v>
      </c>
      <c r="I5">
        <v>120</v>
      </c>
      <c r="J5">
        <f t="shared" si="0"/>
        <v>2</v>
      </c>
      <c r="K5">
        <f>C60</f>
        <v>1540</v>
      </c>
      <c r="L5">
        <f>C68</f>
        <v>1520</v>
      </c>
      <c r="M5" s="5">
        <f t="shared" si="1"/>
        <v>1530</v>
      </c>
      <c r="N5" s="3">
        <f t="shared" si="2"/>
        <v>0.97659574468085097</v>
      </c>
      <c r="O5" s="4">
        <f t="shared" si="3"/>
        <v>14.142135623730951</v>
      </c>
      <c r="P5" s="84">
        <f t="shared" si="4"/>
        <v>9.243225897863366E-3</v>
      </c>
      <c r="Q5">
        <f t="shared" si="5"/>
        <v>20</v>
      </c>
    </row>
    <row r="6" spans="1:17" x14ac:dyDescent="0.2">
      <c r="A6" s="20" t="s">
        <v>23</v>
      </c>
      <c r="B6" s="21">
        <v>44278</v>
      </c>
      <c r="G6" t="s">
        <v>37</v>
      </c>
      <c r="H6">
        <v>10</v>
      </c>
      <c r="I6">
        <v>180</v>
      </c>
      <c r="J6">
        <f t="shared" si="0"/>
        <v>3</v>
      </c>
      <c r="K6">
        <f>C76</f>
        <v>1530</v>
      </c>
      <c r="L6">
        <f>C84</f>
        <v>1530</v>
      </c>
      <c r="M6" s="5">
        <f t="shared" si="1"/>
        <v>1530</v>
      </c>
      <c r="N6" s="3">
        <f t="shared" si="2"/>
        <v>0.97659574468085097</v>
      </c>
      <c r="O6" s="4">
        <f t="shared" si="3"/>
        <v>0</v>
      </c>
      <c r="P6" s="84">
        <f t="shared" si="4"/>
        <v>0</v>
      </c>
      <c r="Q6">
        <f t="shared" si="5"/>
        <v>30</v>
      </c>
    </row>
    <row r="7" spans="1:17" x14ac:dyDescent="0.2">
      <c r="A7" s="20" t="s">
        <v>24</v>
      </c>
      <c r="G7" s="17" t="s">
        <v>37</v>
      </c>
      <c r="H7" s="17">
        <v>10</v>
      </c>
      <c r="I7" s="17">
        <v>240</v>
      </c>
      <c r="J7" s="17">
        <f t="shared" ref="J7:J17" si="6">I7/60</f>
        <v>4</v>
      </c>
      <c r="K7" s="85">
        <f>C92</f>
        <v>1530</v>
      </c>
      <c r="L7" s="69">
        <f>C100</f>
        <v>1560</v>
      </c>
      <c r="M7" s="85">
        <f t="shared" si="1"/>
        <v>1545</v>
      </c>
      <c r="N7" s="69">
        <f t="shared" si="2"/>
        <v>0.9861702127659574</v>
      </c>
      <c r="O7" s="68">
        <f t="shared" si="3"/>
        <v>21.213203435596427</v>
      </c>
      <c r="P7" s="86">
        <f t="shared" si="4"/>
        <v>1.3730228760903835E-2</v>
      </c>
      <c r="Q7">
        <f t="shared" si="5"/>
        <v>40</v>
      </c>
    </row>
    <row r="8" spans="1:17" x14ac:dyDescent="0.2">
      <c r="A8" s="20" t="s">
        <v>25</v>
      </c>
      <c r="B8" s="20" t="s">
        <v>26</v>
      </c>
      <c r="G8" s="13" t="s">
        <v>37</v>
      </c>
      <c r="H8" s="13">
        <v>4</v>
      </c>
      <c r="I8" s="28">
        <v>0</v>
      </c>
      <c r="J8" s="4">
        <f t="shared" si="6"/>
        <v>0</v>
      </c>
      <c r="K8" s="25">
        <f>C108</f>
        <v>1530</v>
      </c>
      <c r="L8" s="3">
        <f>C116</f>
        <v>1510</v>
      </c>
      <c r="M8" s="5">
        <f t="shared" si="1"/>
        <v>1520</v>
      </c>
      <c r="N8" s="3">
        <f t="shared" si="2"/>
        <v>0.97021276595744677</v>
      </c>
      <c r="O8" s="4">
        <f t="shared" si="3"/>
        <v>14.142135623730951</v>
      </c>
      <c r="P8" s="84">
        <f t="shared" si="4"/>
        <v>9.304036594559837E-3</v>
      </c>
      <c r="Q8">
        <f t="shared" si="5"/>
        <v>0</v>
      </c>
    </row>
    <row r="9" spans="1:17" x14ac:dyDescent="0.2">
      <c r="A9" s="20" t="s">
        <v>27</v>
      </c>
      <c r="B9" s="20" t="s">
        <v>103</v>
      </c>
      <c r="G9" s="13" t="s">
        <v>38</v>
      </c>
      <c r="H9" s="13">
        <v>4</v>
      </c>
      <c r="I9" s="27">
        <v>0</v>
      </c>
      <c r="J9" s="4">
        <f t="shared" si="6"/>
        <v>0</v>
      </c>
      <c r="K9" s="25">
        <f>C124</f>
        <v>1490</v>
      </c>
      <c r="L9" s="3">
        <f>C132</f>
        <v>1470</v>
      </c>
      <c r="M9" s="5">
        <f t="shared" si="1"/>
        <v>1480</v>
      </c>
      <c r="N9" s="3">
        <f t="shared" si="2"/>
        <v>0.94468085106382971</v>
      </c>
      <c r="O9" s="4">
        <f t="shared" si="3"/>
        <v>14.142135623730951</v>
      </c>
      <c r="P9" s="84">
        <f t="shared" si="4"/>
        <v>9.5554970430614533E-3</v>
      </c>
      <c r="Q9">
        <f t="shared" si="5"/>
        <v>0</v>
      </c>
    </row>
    <row r="10" spans="1:17" x14ac:dyDescent="0.2">
      <c r="G10" t="s">
        <v>38</v>
      </c>
      <c r="H10" s="13">
        <v>4</v>
      </c>
      <c r="I10" s="27">
        <v>30</v>
      </c>
      <c r="J10" s="4">
        <f t="shared" si="6"/>
        <v>0.5</v>
      </c>
      <c r="K10" s="25">
        <f>C140</f>
        <v>364</v>
      </c>
      <c r="L10" s="3">
        <f>C148</f>
        <v>356</v>
      </c>
      <c r="M10" s="5">
        <f t="shared" si="1"/>
        <v>360</v>
      </c>
      <c r="N10" s="3">
        <f t="shared" si="2"/>
        <v>0.22978723404255319</v>
      </c>
      <c r="O10" s="4">
        <f t="shared" si="3"/>
        <v>5.6568542494923806</v>
      </c>
      <c r="P10" s="84">
        <f t="shared" si="4"/>
        <v>1.5713484026367724E-2</v>
      </c>
      <c r="Q10">
        <f t="shared" si="5"/>
        <v>2</v>
      </c>
    </row>
    <row r="11" spans="1:17" x14ac:dyDescent="0.2">
      <c r="A11" s="20" t="s">
        <v>28</v>
      </c>
      <c r="B11" s="20" t="s">
        <v>29</v>
      </c>
      <c r="C11" s="20" t="s">
        <v>30</v>
      </c>
      <c r="D11" s="20" t="s">
        <v>31</v>
      </c>
      <c r="G11" t="s">
        <v>38</v>
      </c>
      <c r="H11" s="13">
        <v>4</v>
      </c>
      <c r="I11" s="27">
        <v>60</v>
      </c>
      <c r="J11" s="4">
        <f t="shared" si="6"/>
        <v>1</v>
      </c>
      <c r="K11" s="25">
        <f>C156</f>
        <v>373</v>
      </c>
      <c r="L11" s="3">
        <f>C164</f>
        <v>375</v>
      </c>
      <c r="M11" s="5">
        <f t="shared" si="1"/>
        <v>374</v>
      </c>
      <c r="N11" s="3">
        <f t="shared" si="2"/>
        <v>0.23872340425531913</v>
      </c>
      <c r="O11" s="4">
        <f t="shared" si="3"/>
        <v>1.4142135623730951</v>
      </c>
      <c r="P11" s="84">
        <f t="shared" si="4"/>
        <v>3.7813196854895592E-3</v>
      </c>
      <c r="Q11">
        <f t="shared" si="5"/>
        <v>4</v>
      </c>
    </row>
    <row r="12" spans="1:17" x14ac:dyDescent="0.2">
      <c r="A12" s="20" t="s">
        <v>32</v>
      </c>
      <c r="B12" s="20" t="s">
        <v>32</v>
      </c>
      <c r="C12" s="20">
        <v>203</v>
      </c>
      <c r="D12" s="20" t="s">
        <v>33</v>
      </c>
      <c r="G12" t="s">
        <v>38</v>
      </c>
      <c r="H12" s="13">
        <v>4</v>
      </c>
      <c r="I12" s="27">
        <v>90</v>
      </c>
      <c r="J12" s="4">
        <f t="shared" si="6"/>
        <v>1.5</v>
      </c>
      <c r="K12" s="25">
        <f>C172</f>
        <v>327</v>
      </c>
      <c r="L12" s="3">
        <f>C180</f>
        <v>334</v>
      </c>
      <c r="M12" s="5">
        <f t="shared" si="1"/>
        <v>330.5</v>
      </c>
      <c r="N12" s="3">
        <f t="shared" si="2"/>
        <v>0.21095744680851064</v>
      </c>
      <c r="O12" s="4">
        <f t="shared" si="3"/>
        <v>4.9497474683058327</v>
      </c>
      <c r="P12" s="84">
        <f t="shared" si="4"/>
        <v>1.4976543020592535E-2</v>
      </c>
      <c r="Q12">
        <f t="shared" si="5"/>
        <v>6</v>
      </c>
    </row>
    <row r="13" spans="1:17" x14ac:dyDescent="0.2">
      <c r="G13" t="s">
        <v>38</v>
      </c>
      <c r="H13" s="13">
        <v>4</v>
      </c>
      <c r="I13" s="27">
        <v>120</v>
      </c>
      <c r="J13" s="4">
        <f t="shared" si="6"/>
        <v>2</v>
      </c>
      <c r="K13" s="25">
        <f>C188</f>
        <v>323</v>
      </c>
      <c r="L13" s="3">
        <f>C196</f>
        <v>326</v>
      </c>
      <c r="M13" s="5">
        <f t="shared" si="1"/>
        <v>324.5</v>
      </c>
      <c r="N13" s="3">
        <f t="shared" si="2"/>
        <v>0.20712765957446808</v>
      </c>
      <c r="O13" s="4">
        <f t="shared" si="3"/>
        <v>2.1213203435596424</v>
      </c>
      <c r="P13" s="84">
        <f t="shared" si="4"/>
        <v>6.5371967444056772E-3</v>
      </c>
      <c r="Q13">
        <f t="shared" si="5"/>
        <v>8</v>
      </c>
    </row>
    <row r="14" spans="1:17" x14ac:dyDescent="0.2">
      <c r="A14" s="20" t="s">
        <v>23</v>
      </c>
      <c r="B14" s="21">
        <v>44278</v>
      </c>
      <c r="G14" t="s">
        <v>38</v>
      </c>
      <c r="H14" s="13">
        <v>4</v>
      </c>
      <c r="I14" s="27">
        <v>150</v>
      </c>
      <c r="J14" s="4">
        <f t="shared" si="6"/>
        <v>2.5</v>
      </c>
      <c r="K14" s="25">
        <f>C204</f>
        <v>314</v>
      </c>
      <c r="L14" s="3">
        <f>C212</f>
        <v>319</v>
      </c>
      <c r="M14" s="5">
        <f t="shared" si="1"/>
        <v>316.5</v>
      </c>
      <c r="N14" s="3">
        <f t="shared" si="2"/>
        <v>0.20202127659574468</v>
      </c>
      <c r="O14" s="4">
        <f t="shared" si="3"/>
        <v>3.5355339059327378</v>
      </c>
      <c r="P14" s="84">
        <f t="shared" si="4"/>
        <v>1.1170723241493642E-2</v>
      </c>
      <c r="Q14">
        <f t="shared" si="5"/>
        <v>10</v>
      </c>
    </row>
    <row r="15" spans="1:17" x14ac:dyDescent="0.2">
      <c r="A15" s="20" t="s">
        <v>24</v>
      </c>
      <c r="G15" t="s">
        <v>38</v>
      </c>
      <c r="H15" s="13">
        <v>4</v>
      </c>
      <c r="I15" s="27">
        <v>180</v>
      </c>
      <c r="J15" s="4">
        <f t="shared" si="6"/>
        <v>3</v>
      </c>
      <c r="K15" s="25">
        <f>C220</f>
        <v>304</v>
      </c>
      <c r="L15" s="3">
        <f>C228</f>
        <v>306</v>
      </c>
      <c r="M15" s="5">
        <f t="shared" si="1"/>
        <v>305</v>
      </c>
      <c r="N15" s="97">
        <f t="shared" si="2"/>
        <v>0.19468085106382979</v>
      </c>
      <c r="O15" s="4">
        <f t="shared" si="3"/>
        <v>1.4142135623730951</v>
      </c>
      <c r="P15" s="84">
        <f t="shared" si="4"/>
        <v>4.6367657782724432E-3</v>
      </c>
      <c r="Q15">
        <f t="shared" si="5"/>
        <v>12</v>
      </c>
    </row>
    <row r="16" spans="1:17" x14ac:dyDescent="0.2">
      <c r="A16" s="20" t="s">
        <v>25</v>
      </c>
      <c r="B16" s="20" t="s">
        <v>26</v>
      </c>
      <c r="G16" t="s">
        <v>38</v>
      </c>
      <c r="H16" s="13">
        <v>4</v>
      </c>
      <c r="I16" s="27">
        <v>210</v>
      </c>
      <c r="J16" s="4">
        <f t="shared" si="6"/>
        <v>3.5</v>
      </c>
      <c r="K16" s="25">
        <f>C236</f>
        <v>310</v>
      </c>
      <c r="L16" s="3">
        <f>C244</f>
        <v>306</v>
      </c>
      <c r="M16" s="5">
        <f t="shared" si="1"/>
        <v>308</v>
      </c>
      <c r="N16" s="3">
        <f t="shared" si="2"/>
        <v>0.19659574468085106</v>
      </c>
      <c r="O16" s="4">
        <f t="shared" si="3"/>
        <v>2.8284271247461903</v>
      </c>
      <c r="P16" s="84">
        <f t="shared" si="4"/>
        <v>9.1832049504746438E-3</v>
      </c>
      <c r="Q16">
        <f t="shared" si="5"/>
        <v>14</v>
      </c>
    </row>
    <row r="17" spans="1:17" x14ac:dyDescent="0.2">
      <c r="A17" s="20" t="s">
        <v>27</v>
      </c>
      <c r="B17" s="20" t="s">
        <v>104</v>
      </c>
      <c r="G17" t="s">
        <v>38</v>
      </c>
      <c r="H17" s="13">
        <v>4</v>
      </c>
      <c r="I17" s="27">
        <v>240</v>
      </c>
      <c r="J17" s="4">
        <f t="shared" si="6"/>
        <v>4</v>
      </c>
      <c r="K17" s="25">
        <f>C252</f>
        <v>302</v>
      </c>
      <c r="L17" s="3">
        <f>C260</f>
        <v>302</v>
      </c>
      <c r="M17" s="5">
        <f t="shared" si="1"/>
        <v>302</v>
      </c>
      <c r="N17" s="3">
        <f t="shared" si="2"/>
        <v>0.19276595744680849</v>
      </c>
      <c r="O17" s="4">
        <f t="shared" si="3"/>
        <v>0</v>
      </c>
      <c r="P17" s="84">
        <f t="shared" si="4"/>
        <v>0</v>
      </c>
      <c r="Q17">
        <f t="shared" si="5"/>
        <v>16</v>
      </c>
    </row>
    <row r="18" spans="1:17" x14ac:dyDescent="0.2">
      <c r="H18" s="13"/>
      <c r="I18" s="27"/>
      <c r="J18" s="4"/>
      <c r="K18" s="25"/>
      <c r="L18" s="3"/>
      <c r="M18" s="5"/>
      <c r="N18" s="3"/>
      <c r="O18" s="4"/>
      <c r="P18" s="84"/>
    </row>
    <row r="19" spans="1:17" x14ac:dyDescent="0.2">
      <c r="A19" s="20" t="s">
        <v>28</v>
      </c>
      <c r="B19" s="20" t="s">
        <v>29</v>
      </c>
      <c r="C19" s="20" t="s">
        <v>30</v>
      </c>
      <c r="D19" s="20" t="s">
        <v>31</v>
      </c>
      <c r="H19" s="13"/>
      <c r="I19" s="27"/>
      <c r="J19" s="4"/>
      <c r="K19" s="25"/>
      <c r="L19" s="3"/>
      <c r="M19" s="5"/>
      <c r="N19" s="3"/>
      <c r="O19" s="4"/>
      <c r="P19" s="84"/>
    </row>
    <row r="20" spans="1:17" x14ac:dyDescent="0.2">
      <c r="A20" s="20" t="s">
        <v>32</v>
      </c>
      <c r="B20" s="20" t="s">
        <v>32</v>
      </c>
      <c r="C20" s="20">
        <v>197</v>
      </c>
      <c r="D20" s="20" t="s">
        <v>33</v>
      </c>
      <c r="H20" s="13"/>
      <c r="I20" s="27"/>
      <c r="J20" s="4"/>
      <c r="K20" s="5"/>
      <c r="L20" s="3"/>
      <c r="M20" s="5"/>
      <c r="N20" s="3"/>
      <c r="O20" s="4"/>
      <c r="P20" s="84"/>
    </row>
    <row r="21" spans="1:17" x14ac:dyDescent="0.2">
      <c r="H21" s="13"/>
      <c r="I21" s="27"/>
      <c r="J21" s="4"/>
      <c r="K21" s="5"/>
      <c r="L21" s="3"/>
      <c r="M21" s="5"/>
      <c r="N21" s="3"/>
      <c r="O21" s="4"/>
      <c r="P21" s="84"/>
    </row>
    <row r="22" spans="1:17" x14ac:dyDescent="0.2">
      <c r="A22" s="20" t="s">
        <v>23</v>
      </c>
      <c r="B22" s="21">
        <v>44278</v>
      </c>
      <c r="H22" s="13"/>
      <c r="I22" s="27"/>
      <c r="J22" s="4"/>
      <c r="K22" s="25"/>
      <c r="L22" s="3"/>
      <c r="M22" s="5"/>
      <c r="N22" s="3"/>
      <c r="O22" s="4"/>
      <c r="P22" s="84"/>
    </row>
    <row r="23" spans="1:17" x14ac:dyDescent="0.2">
      <c r="A23" s="20" t="s">
        <v>24</v>
      </c>
      <c r="H23" s="13"/>
      <c r="I23" s="28"/>
      <c r="J23" s="4"/>
      <c r="K23" s="13"/>
      <c r="L23" s="3"/>
    </row>
    <row r="24" spans="1:17" x14ac:dyDescent="0.2">
      <c r="A24" s="20" t="s">
        <v>25</v>
      </c>
      <c r="B24" s="20" t="s">
        <v>26</v>
      </c>
      <c r="H24" s="13"/>
      <c r="I24" s="27"/>
      <c r="J24" s="4"/>
      <c r="L24" s="3"/>
    </row>
    <row r="25" spans="1:17" x14ac:dyDescent="0.2">
      <c r="A25" s="20" t="s">
        <v>27</v>
      </c>
      <c r="B25" s="20" t="s">
        <v>105</v>
      </c>
    </row>
    <row r="27" spans="1:17" x14ac:dyDescent="0.2">
      <c r="A27" s="20" t="s">
        <v>28</v>
      </c>
      <c r="B27" s="20" t="s">
        <v>29</v>
      </c>
      <c r="C27" s="20" t="s">
        <v>30</v>
      </c>
      <c r="D27" s="20" t="s">
        <v>31</v>
      </c>
    </row>
    <row r="28" spans="1:17" x14ac:dyDescent="0.2">
      <c r="A28" s="20" t="s">
        <v>32</v>
      </c>
      <c r="B28" s="20" t="s">
        <v>32</v>
      </c>
      <c r="C28" s="20">
        <v>1640</v>
      </c>
      <c r="D28" s="20" t="s">
        <v>33</v>
      </c>
    </row>
    <row r="30" spans="1:17" x14ac:dyDescent="0.2">
      <c r="A30" s="20" t="s">
        <v>23</v>
      </c>
      <c r="B30" s="21">
        <v>44278</v>
      </c>
    </row>
    <row r="31" spans="1:17" x14ac:dyDescent="0.2">
      <c r="A31" s="20" t="s">
        <v>24</v>
      </c>
    </row>
    <row r="32" spans="1:17" x14ac:dyDescent="0.2">
      <c r="A32" s="20" t="s">
        <v>25</v>
      </c>
      <c r="B32" s="20" t="s">
        <v>26</v>
      </c>
    </row>
    <row r="33" spans="1:4" x14ac:dyDescent="0.2">
      <c r="A33" s="20" t="s">
        <v>27</v>
      </c>
      <c r="B33" s="20" t="s">
        <v>106</v>
      </c>
    </row>
    <row r="35" spans="1:4" x14ac:dyDescent="0.2">
      <c r="A35" s="20" t="s">
        <v>28</v>
      </c>
      <c r="B35" s="20" t="s">
        <v>29</v>
      </c>
      <c r="C35" s="20" t="s">
        <v>30</v>
      </c>
      <c r="D35" s="20" t="s">
        <v>31</v>
      </c>
    </row>
    <row r="36" spans="1:4" x14ac:dyDescent="0.2">
      <c r="A36" s="20" t="s">
        <v>32</v>
      </c>
      <c r="B36" s="20" t="s">
        <v>32</v>
      </c>
      <c r="C36" s="20">
        <v>1610</v>
      </c>
      <c r="D36" s="20" t="s">
        <v>33</v>
      </c>
    </row>
    <row r="38" spans="1:4" x14ac:dyDescent="0.2">
      <c r="A38" s="20" t="s">
        <v>23</v>
      </c>
      <c r="B38" s="21">
        <v>44278</v>
      </c>
    </row>
    <row r="39" spans="1:4" x14ac:dyDescent="0.2">
      <c r="A39" s="20" t="s">
        <v>24</v>
      </c>
    </row>
    <row r="40" spans="1:4" x14ac:dyDescent="0.2">
      <c r="A40" s="20" t="s">
        <v>25</v>
      </c>
      <c r="B40" s="20" t="s">
        <v>26</v>
      </c>
    </row>
    <row r="41" spans="1:4" x14ac:dyDescent="0.2">
      <c r="A41" s="20" t="s">
        <v>27</v>
      </c>
      <c r="B41" s="20" t="s">
        <v>107</v>
      </c>
    </row>
    <row r="43" spans="1:4" x14ac:dyDescent="0.2">
      <c r="A43" s="20" t="s">
        <v>28</v>
      </c>
      <c r="B43" s="20" t="s">
        <v>29</v>
      </c>
      <c r="C43" s="20" t="s">
        <v>30</v>
      </c>
      <c r="D43" s="20" t="s">
        <v>31</v>
      </c>
    </row>
    <row r="44" spans="1:4" x14ac:dyDescent="0.2">
      <c r="A44" s="20" t="s">
        <v>32</v>
      </c>
      <c r="B44" s="20" t="s">
        <v>32</v>
      </c>
      <c r="C44" s="20">
        <v>1490</v>
      </c>
      <c r="D44" s="20" t="s">
        <v>33</v>
      </c>
    </row>
    <row r="46" spans="1:4" x14ac:dyDescent="0.2">
      <c r="A46" s="20" t="s">
        <v>23</v>
      </c>
      <c r="B46" s="21">
        <v>44278</v>
      </c>
    </row>
    <row r="47" spans="1:4" x14ac:dyDescent="0.2">
      <c r="A47" s="20" t="s">
        <v>24</v>
      </c>
    </row>
    <row r="48" spans="1:4" x14ac:dyDescent="0.2">
      <c r="A48" s="20" t="s">
        <v>25</v>
      </c>
      <c r="B48" s="20" t="s">
        <v>26</v>
      </c>
    </row>
    <row r="49" spans="1:4" x14ac:dyDescent="0.2">
      <c r="A49" s="20" t="s">
        <v>27</v>
      </c>
      <c r="B49" s="20" t="s">
        <v>108</v>
      </c>
    </row>
    <row r="51" spans="1:4" x14ac:dyDescent="0.2">
      <c r="A51" s="20" t="s">
        <v>28</v>
      </c>
      <c r="B51" s="20" t="s">
        <v>29</v>
      </c>
      <c r="C51" s="20" t="s">
        <v>30</v>
      </c>
      <c r="D51" s="20" t="s">
        <v>31</v>
      </c>
    </row>
    <row r="52" spans="1:4" x14ac:dyDescent="0.2">
      <c r="A52" s="20" t="s">
        <v>32</v>
      </c>
      <c r="B52" s="20" t="s">
        <v>32</v>
      </c>
      <c r="C52" s="20">
        <v>1510</v>
      </c>
      <c r="D52" s="20" t="s">
        <v>33</v>
      </c>
    </row>
    <row r="54" spans="1:4" x14ac:dyDescent="0.2">
      <c r="A54" s="20" t="s">
        <v>23</v>
      </c>
      <c r="B54" s="21">
        <v>44278</v>
      </c>
    </row>
    <row r="55" spans="1:4" x14ac:dyDescent="0.2">
      <c r="A55" s="20" t="s">
        <v>24</v>
      </c>
    </row>
    <row r="56" spans="1:4" x14ac:dyDescent="0.2">
      <c r="A56" s="20" t="s">
        <v>25</v>
      </c>
      <c r="B56" s="20" t="s">
        <v>26</v>
      </c>
    </row>
    <row r="57" spans="1:4" x14ac:dyDescent="0.2">
      <c r="A57" s="20" t="s">
        <v>27</v>
      </c>
      <c r="B57" s="20" t="s">
        <v>109</v>
      </c>
    </row>
    <row r="59" spans="1:4" x14ac:dyDescent="0.2">
      <c r="A59" s="20" t="s">
        <v>28</v>
      </c>
      <c r="B59" s="20" t="s">
        <v>29</v>
      </c>
      <c r="C59" s="20" t="s">
        <v>30</v>
      </c>
      <c r="D59" s="20" t="s">
        <v>31</v>
      </c>
    </row>
    <row r="60" spans="1:4" x14ac:dyDescent="0.2">
      <c r="A60" s="20" t="s">
        <v>32</v>
      </c>
      <c r="B60" s="20" t="s">
        <v>32</v>
      </c>
      <c r="C60" s="20">
        <v>1540</v>
      </c>
      <c r="D60" s="20" t="s">
        <v>33</v>
      </c>
    </row>
    <row r="62" spans="1:4" x14ac:dyDescent="0.2">
      <c r="A62" s="20" t="s">
        <v>23</v>
      </c>
      <c r="B62" s="21">
        <v>44278</v>
      </c>
    </row>
    <row r="63" spans="1:4" x14ac:dyDescent="0.2">
      <c r="A63" s="20" t="s">
        <v>24</v>
      </c>
    </row>
    <row r="64" spans="1:4" x14ac:dyDescent="0.2">
      <c r="A64" s="20" t="s">
        <v>25</v>
      </c>
      <c r="B64" s="20" t="s">
        <v>26</v>
      </c>
    </row>
    <row r="65" spans="1:4" x14ac:dyDescent="0.2">
      <c r="A65" s="20" t="s">
        <v>27</v>
      </c>
      <c r="B65" s="20" t="s">
        <v>110</v>
      </c>
    </row>
    <row r="67" spans="1:4" x14ac:dyDescent="0.2">
      <c r="A67" s="20" t="s">
        <v>28</v>
      </c>
      <c r="B67" s="20" t="s">
        <v>29</v>
      </c>
      <c r="C67" s="20" t="s">
        <v>30</v>
      </c>
      <c r="D67" s="20" t="s">
        <v>31</v>
      </c>
    </row>
    <row r="68" spans="1:4" x14ac:dyDescent="0.2">
      <c r="A68" s="20" t="s">
        <v>32</v>
      </c>
      <c r="B68" s="20" t="s">
        <v>32</v>
      </c>
      <c r="C68" s="20">
        <v>1520</v>
      </c>
      <c r="D68" s="20" t="s">
        <v>33</v>
      </c>
    </row>
    <row r="70" spans="1:4" x14ac:dyDescent="0.2">
      <c r="A70" s="20" t="s">
        <v>23</v>
      </c>
      <c r="B70" s="21">
        <v>44278</v>
      </c>
    </row>
    <row r="71" spans="1:4" x14ac:dyDescent="0.2">
      <c r="A71" s="20" t="s">
        <v>24</v>
      </c>
    </row>
    <row r="72" spans="1:4" x14ac:dyDescent="0.2">
      <c r="A72" s="20" t="s">
        <v>25</v>
      </c>
      <c r="B72" s="20" t="s">
        <v>26</v>
      </c>
    </row>
    <row r="73" spans="1:4" x14ac:dyDescent="0.2">
      <c r="A73" s="20" t="s">
        <v>27</v>
      </c>
      <c r="B73" s="20" t="s">
        <v>111</v>
      </c>
    </row>
    <row r="75" spans="1:4" x14ac:dyDescent="0.2">
      <c r="A75" s="20" t="s">
        <v>28</v>
      </c>
      <c r="B75" s="20" t="s">
        <v>29</v>
      </c>
      <c r="C75" s="20" t="s">
        <v>30</v>
      </c>
      <c r="D75" s="20" t="s">
        <v>31</v>
      </c>
    </row>
    <row r="76" spans="1:4" x14ac:dyDescent="0.2">
      <c r="A76" s="20" t="s">
        <v>32</v>
      </c>
      <c r="B76" s="20" t="s">
        <v>32</v>
      </c>
      <c r="C76" s="20">
        <v>1530</v>
      </c>
      <c r="D76" s="20" t="s">
        <v>33</v>
      </c>
    </row>
    <row r="78" spans="1:4" x14ac:dyDescent="0.2">
      <c r="A78" s="20" t="s">
        <v>23</v>
      </c>
      <c r="B78" s="21">
        <v>44278</v>
      </c>
    </row>
    <row r="79" spans="1:4" x14ac:dyDescent="0.2">
      <c r="A79" s="20" t="s">
        <v>24</v>
      </c>
    </row>
    <row r="80" spans="1:4" x14ac:dyDescent="0.2">
      <c r="A80" s="20" t="s">
        <v>25</v>
      </c>
      <c r="B80" s="20" t="s">
        <v>26</v>
      </c>
    </row>
    <row r="81" spans="1:4" x14ac:dyDescent="0.2">
      <c r="A81" s="20" t="s">
        <v>27</v>
      </c>
      <c r="B81" s="20" t="s">
        <v>112</v>
      </c>
    </row>
    <row r="83" spans="1:4" x14ac:dyDescent="0.2">
      <c r="A83" s="20" t="s">
        <v>28</v>
      </c>
      <c r="B83" s="20" t="s">
        <v>29</v>
      </c>
      <c r="C83" s="20" t="s">
        <v>30</v>
      </c>
      <c r="D83" s="20" t="s">
        <v>31</v>
      </c>
    </row>
    <row r="84" spans="1:4" x14ac:dyDescent="0.2">
      <c r="A84" s="20" t="s">
        <v>32</v>
      </c>
      <c r="B84" s="20" t="s">
        <v>32</v>
      </c>
      <c r="C84" s="20">
        <v>1530</v>
      </c>
      <c r="D84" s="20" t="s">
        <v>33</v>
      </c>
    </row>
    <row r="86" spans="1:4" x14ac:dyDescent="0.2">
      <c r="A86" s="20" t="s">
        <v>23</v>
      </c>
      <c r="B86" s="21">
        <v>44278</v>
      </c>
    </row>
    <row r="87" spans="1:4" x14ac:dyDescent="0.2">
      <c r="A87" s="20" t="s">
        <v>24</v>
      </c>
    </row>
    <row r="88" spans="1:4" x14ac:dyDescent="0.2">
      <c r="A88" s="20" t="s">
        <v>25</v>
      </c>
      <c r="B88" s="20" t="s">
        <v>26</v>
      </c>
    </row>
    <row r="89" spans="1:4" x14ac:dyDescent="0.2">
      <c r="A89" s="20" t="s">
        <v>27</v>
      </c>
      <c r="B89" s="20" t="s">
        <v>113</v>
      </c>
    </row>
    <row r="91" spans="1:4" x14ac:dyDescent="0.2">
      <c r="A91" s="20" t="s">
        <v>28</v>
      </c>
      <c r="B91" s="20" t="s">
        <v>29</v>
      </c>
      <c r="C91" s="20" t="s">
        <v>30</v>
      </c>
      <c r="D91" s="20" t="s">
        <v>31</v>
      </c>
    </row>
    <row r="92" spans="1:4" x14ac:dyDescent="0.2">
      <c r="A92" s="20" t="s">
        <v>32</v>
      </c>
      <c r="B92" s="20" t="s">
        <v>32</v>
      </c>
      <c r="C92" s="20">
        <v>1530</v>
      </c>
      <c r="D92" s="20" t="s">
        <v>33</v>
      </c>
    </row>
    <row r="94" spans="1:4" x14ac:dyDescent="0.2">
      <c r="A94" s="20" t="s">
        <v>23</v>
      </c>
      <c r="B94" s="21">
        <v>44278</v>
      </c>
    </row>
    <row r="95" spans="1:4" x14ac:dyDescent="0.2">
      <c r="A95" s="20" t="s">
        <v>24</v>
      </c>
    </row>
    <row r="96" spans="1:4" x14ac:dyDescent="0.2">
      <c r="A96" s="20" t="s">
        <v>25</v>
      </c>
      <c r="B96" s="20" t="s">
        <v>26</v>
      </c>
    </row>
    <row r="97" spans="1:4" x14ac:dyDescent="0.2">
      <c r="A97" s="20" t="s">
        <v>27</v>
      </c>
      <c r="B97" s="20" t="s">
        <v>114</v>
      </c>
    </row>
    <row r="99" spans="1:4" x14ac:dyDescent="0.2">
      <c r="A99" s="20" t="s">
        <v>28</v>
      </c>
      <c r="B99" s="20" t="s">
        <v>29</v>
      </c>
      <c r="C99" s="20" t="s">
        <v>30</v>
      </c>
      <c r="D99" s="20" t="s">
        <v>31</v>
      </c>
    </row>
    <row r="100" spans="1:4" x14ac:dyDescent="0.2">
      <c r="A100" s="20" t="s">
        <v>32</v>
      </c>
      <c r="B100" s="20" t="s">
        <v>32</v>
      </c>
      <c r="C100" s="20">
        <v>1560</v>
      </c>
      <c r="D100" s="20" t="s">
        <v>33</v>
      </c>
    </row>
    <row r="102" spans="1:4" x14ac:dyDescent="0.2">
      <c r="A102" s="20" t="s">
        <v>23</v>
      </c>
      <c r="B102" s="21">
        <v>44278</v>
      </c>
    </row>
    <row r="103" spans="1:4" x14ac:dyDescent="0.2">
      <c r="A103" s="20" t="s">
        <v>24</v>
      </c>
    </row>
    <row r="104" spans="1:4" x14ac:dyDescent="0.2">
      <c r="A104" s="20" t="s">
        <v>25</v>
      </c>
      <c r="B104" s="20" t="s">
        <v>26</v>
      </c>
    </row>
    <row r="105" spans="1:4" x14ac:dyDescent="0.2">
      <c r="A105" s="20" t="s">
        <v>27</v>
      </c>
      <c r="B105" s="20" t="s">
        <v>115</v>
      </c>
    </row>
    <row r="107" spans="1:4" x14ac:dyDescent="0.2">
      <c r="A107" s="20" t="s">
        <v>28</v>
      </c>
      <c r="B107" s="20" t="s">
        <v>29</v>
      </c>
      <c r="C107" s="20" t="s">
        <v>30</v>
      </c>
      <c r="D107" s="20" t="s">
        <v>31</v>
      </c>
    </row>
    <row r="108" spans="1:4" x14ac:dyDescent="0.2">
      <c r="A108" s="20" t="s">
        <v>32</v>
      </c>
      <c r="B108" s="20" t="s">
        <v>32</v>
      </c>
      <c r="C108" s="20">
        <v>1530</v>
      </c>
      <c r="D108" s="20" t="s">
        <v>33</v>
      </c>
    </row>
    <row r="110" spans="1:4" x14ac:dyDescent="0.2">
      <c r="A110" s="20" t="s">
        <v>23</v>
      </c>
      <c r="B110" s="21">
        <v>44278</v>
      </c>
    </row>
    <row r="111" spans="1:4" x14ac:dyDescent="0.2">
      <c r="A111" s="20" t="s">
        <v>24</v>
      </c>
    </row>
    <row r="112" spans="1:4" x14ac:dyDescent="0.2">
      <c r="A112" s="20" t="s">
        <v>25</v>
      </c>
      <c r="B112" s="20" t="s">
        <v>26</v>
      </c>
    </row>
    <row r="113" spans="1:4" x14ac:dyDescent="0.2">
      <c r="A113" s="20" t="s">
        <v>27</v>
      </c>
      <c r="B113" s="20" t="s">
        <v>116</v>
      </c>
    </row>
    <row r="115" spans="1:4" x14ac:dyDescent="0.2">
      <c r="A115" s="20" t="s">
        <v>28</v>
      </c>
      <c r="B115" s="20" t="s">
        <v>29</v>
      </c>
      <c r="C115" s="20" t="s">
        <v>30</v>
      </c>
      <c r="D115" s="20" t="s">
        <v>31</v>
      </c>
    </row>
    <row r="116" spans="1:4" x14ac:dyDescent="0.2">
      <c r="A116" s="20" t="s">
        <v>32</v>
      </c>
      <c r="B116" s="20" t="s">
        <v>32</v>
      </c>
      <c r="C116" s="20">
        <v>1510</v>
      </c>
      <c r="D116" s="20" t="s">
        <v>33</v>
      </c>
    </row>
    <row r="118" spans="1:4" x14ac:dyDescent="0.2">
      <c r="A118" s="20" t="s">
        <v>23</v>
      </c>
      <c r="B118" s="21">
        <v>44278</v>
      </c>
    </row>
    <row r="119" spans="1:4" x14ac:dyDescent="0.2">
      <c r="A119" s="20" t="s">
        <v>24</v>
      </c>
    </row>
    <row r="120" spans="1:4" x14ac:dyDescent="0.2">
      <c r="A120" s="20" t="s">
        <v>25</v>
      </c>
      <c r="B120" s="20" t="s">
        <v>26</v>
      </c>
    </row>
    <row r="121" spans="1:4" x14ac:dyDescent="0.2">
      <c r="A121" s="20" t="s">
        <v>27</v>
      </c>
      <c r="B121" s="20" t="s">
        <v>117</v>
      </c>
    </row>
    <row r="123" spans="1:4" x14ac:dyDescent="0.2">
      <c r="A123" s="20" t="s">
        <v>28</v>
      </c>
      <c r="B123" s="20" t="s">
        <v>29</v>
      </c>
      <c r="C123" s="20" t="s">
        <v>30</v>
      </c>
      <c r="D123" s="20" t="s">
        <v>31</v>
      </c>
    </row>
    <row r="124" spans="1:4" x14ac:dyDescent="0.2">
      <c r="A124" s="20" t="s">
        <v>32</v>
      </c>
      <c r="B124" s="20" t="s">
        <v>32</v>
      </c>
      <c r="C124" s="20">
        <v>1490</v>
      </c>
      <c r="D124" s="20" t="s">
        <v>33</v>
      </c>
    </row>
    <row r="126" spans="1:4" x14ac:dyDescent="0.2">
      <c r="A126" s="20" t="s">
        <v>23</v>
      </c>
      <c r="B126" s="21">
        <v>44278</v>
      </c>
    </row>
    <row r="127" spans="1:4" x14ac:dyDescent="0.2">
      <c r="A127" s="20" t="s">
        <v>24</v>
      </c>
    </row>
    <row r="128" spans="1:4" x14ac:dyDescent="0.2">
      <c r="A128" s="20" t="s">
        <v>25</v>
      </c>
      <c r="B128" s="20" t="s">
        <v>26</v>
      </c>
    </row>
    <row r="129" spans="1:4" x14ac:dyDescent="0.2">
      <c r="A129" s="20" t="s">
        <v>27</v>
      </c>
      <c r="B129" s="20" t="s">
        <v>118</v>
      </c>
    </row>
    <row r="131" spans="1:4" x14ac:dyDescent="0.2">
      <c r="A131" s="20" t="s">
        <v>28</v>
      </c>
      <c r="B131" s="20" t="s">
        <v>29</v>
      </c>
      <c r="C131" s="20" t="s">
        <v>30</v>
      </c>
      <c r="D131" s="20" t="s">
        <v>31</v>
      </c>
    </row>
    <row r="132" spans="1:4" x14ac:dyDescent="0.2">
      <c r="A132" s="20" t="s">
        <v>32</v>
      </c>
      <c r="B132" s="20" t="s">
        <v>32</v>
      </c>
      <c r="C132" s="20">
        <v>1470</v>
      </c>
      <c r="D132" s="20" t="s">
        <v>33</v>
      </c>
    </row>
    <row r="134" spans="1:4" x14ac:dyDescent="0.2">
      <c r="A134" s="20" t="s">
        <v>23</v>
      </c>
      <c r="B134" s="21">
        <v>44278</v>
      </c>
    </row>
    <row r="135" spans="1:4" x14ac:dyDescent="0.2">
      <c r="A135" s="20" t="s">
        <v>24</v>
      </c>
    </row>
    <row r="136" spans="1:4" x14ac:dyDescent="0.2">
      <c r="A136" s="20" t="s">
        <v>25</v>
      </c>
      <c r="B136" s="20" t="s">
        <v>26</v>
      </c>
    </row>
    <row r="137" spans="1:4" x14ac:dyDescent="0.2">
      <c r="A137" s="20" t="s">
        <v>27</v>
      </c>
      <c r="B137" s="20" t="s">
        <v>119</v>
      </c>
    </row>
    <row r="139" spans="1:4" x14ac:dyDescent="0.2">
      <c r="A139" s="20" t="s">
        <v>28</v>
      </c>
      <c r="B139" s="20" t="s">
        <v>29</v>
      </c>
      <c r="C139" s="20" t="s">
        <v>30</v>
      </c>
      <c r="D139" s="20" t="s">
        <v>31</v>
      </c>
    </row>
    <row r="140" spans="1:4" x14ac:dyDescent="0.2">
      <c r="A140" s="20" t="s">
        <v>32</v>
      </c>
      <c r="B140" s="20" t="s">
        <v>32</v>
      </c>
      <c r="C140" s="20">
        <v>364</v>
      </c>
      <c r="D140" s="20" t="s">
        <v>33</v>
      </c>
    </row>
    <row r="142" spans="1:4" x14ac:dyDescent="0.2">
      <c r="A142" s="20" t="s">
        <v>23</v>
      </c>
      <c r="B142" s="21">
        <v>44278</v>
      </c>
    </row>
    <row r="143" spans="1:4" x14ac:dyDescent="0.2">
      <c r="A143" s="20" t="s">
        <v>24</v>
      </c>
    </row>
    <row r="144" spans="1:4" x14ac:dyDescent="0.2">
      <c r="A144" s="20" t="s">
        <v>25</v>
      </c>
      <c r="B144" s="20" t="s">
        <v>26</v>
      </c>
    </row>
    <row r="145" spans="1:4" x14ac:dyDescent="0.2">
      <c r="A145" s="20" t="s">
        <v>27</v>
      </c>
      <c r="B145" s="20" t="s">
        <v>120</v>
      </c>
    </row>
    <row r="147" spans="1:4" x14ac:dyDescent="0.2">
      <c r="A147" s="20" t="s">
        <v>28</v>
      </c>
      <c r="B147" s="20" t="s">
        <v>29</v>
      </c>
      <c r="C147" s="20" t="s">
        <v>30</v>
      </c>
      <c r="D147" s="20" t="s">
        <v>31</v>
      </c>
    </row>
    <row r="148" spans="1:4" x14ac:dyDescent="0.2">
      <c r="A148" s="20" t="s">
        <v>32</v>
      </c>
      <c r="B148" s="20" t="s">
        <v>32</v>
      </c>
      <c r="C148" s="20">
        <v>356</v>
      </c>
      <c r="D148" s="20" t="s">
        <v>33</v>
      </c>
    </row>
    <row r="150" spans="1:4" x14ac:dyDescent="0.2">
      <c r="A150" s="20" t="s">
        <v>23</v>
      </c>
      <c r="B150" s="21">
        <v>44278</v>
      </c>
    </row>
    <row r="151" spans="1:4" x14ac:dyDescent="0.2">
      <c r="A151" s="20" t="s">
        <v>24</v>
      </c>
    </row>
    <row r="152" spans="1:4" x14ac:dyDescent="0.2">
      <c r="A152" s="20" t="s">
        <v>25</v>
      </c>
      <c r="B152" s="20" t="s">
        <v>26</v>
      </c>
    </row>
    <row r="153" spans="1:4" x14ac:dyDescent="0.2">
      <c r="A153" s="20" t="s">
        <v>27</v>
      </c>
      <c r="B153" s="20" t="s">
        <v>121</v>
      </c>
    </row>
    <row r="155" spans="1:4" x14ac:dyDescent="0.2">
      <c r="A155" s="20" t="s">
        <v>28</v>
      </c>
      <c r="B155" s="20" t="s">
        <v>29</v>
      </c>
      <c r="C155" s="20" t="s">
        <v>30</v>
      </c>
      <c r="D155" s="20" t="s">
        <v>31</v>
      </c>
    </row>
    <row r="156" spans="1:4" x14ac:dyDescent="0.2">
      <c r="A156" s="20" t="s">
        <v>32</v>
      </c>
      <c r="B156" s="20" t="s">
        <v>32</v>
      </c>
      <c r="C156" s="20">
        <v>373</v>
      </c>
      <c r="D156" s="20" t="s">
        <v>33</v>
      </c>
    </row>
    <row r="158" spans="1:4" x14ac:dyDescent="0.2">
      <c r="A158" s="20" t="s">
        <v>23</v>
      </c>
      <c r="B158" s="21">
        <v>44278</v>
      </c>
    </row>
    <row r="159" spans="1:4" x14ac:dyDescent="0.2">
      <c r="A159" s="20" t="s">
        <v>24</v>
      </c>
    </row>
    <row r="160" spans="1:4" x14ac:dyDescent="0.2">
      <c r="A160" s="20" t="s">
        <v>25</v>
      </c>
      <c r="B160" s="20" t="s">
        <v>26</v>
      </c>
    </row>
    <row r="161" spans="1:4" x14ac:dyDescent="0.2">
      <c r="A161" s="20" t="s">
        <v>27</v>
      </c>
      <c r="B161" s="20" t="s">
        <v>122</v>
      </c>
    </row>
    <row r="163" spans="1:4" x14ac:dyDescent="0.2">
      <c r="A163" s="20" t="s">
        <v>28</v>
      </c>
      <c r="B163" s="20" t="s">
        <v>29</v>
      </c>
      <c r="C163" s="20" t="s">
        <v>30</v>
      </c>
      <c r="D163" s="20" t="s">
        <v>31</v>
      </c>
    </row>
    <row r="164" spans="1:4" x14ac:dyDescent="0.2">
      <c r="A164" s="20" t="s">
        <v>32</v>
      </c>
      <c r="B164" s="20" t="s">
        <v>32</v>
      </c>
      <c r="C164" s="20">
        <v>375</v>
      </c>
      <c r="D164" s="20" t="s">
        <v>33</v>
      </c>
    </row>
    <row r="166" spans="1:4" x14ac:dyDescent="0.2">
      <c r="A166" s="20" t="s">
        <v>23</v>
      </c>
      <c r="B166" s="21">
        <v>44278</v>
      </c>
    </row>
    <row r="167" spans="1:4" x14ac:dyDescent="0.2">
      <c r="A167" s="20" t="s">
        <v>24</v>
      </c>
    </row>
    <row r="168" spans="1:4" x14ac:dyDescent="0.2">
      <c r="A168" s="20" t="s">
        <v>25</v>
      </c>
      <c r="B168" s="20" t="s">
        <v>26</v>
      </c>
    </row>
    <row r="169" spans="1:4" x14ac:dyDescent="0.2">
      <c r="A169" s="20" t="s">
        <v>27</v>
      </c>
      <c r="B169" s="20" t="s">
        <v>123</v>
      </c>
    </row>
    <row r="171" spans="1:4" x14ac:dyDescent="0.2">
      <c r="A171" s="20" t="s">
        <v>28</v>
      </c>
      <c r="B171" s="20" t="s">
        <v>29</v>
      </c>
      <c r="C171" s="20" t="s">
        <v>30</v>
      </c>
      <c r="D171" s="20" t="s">
        <v>31</v>
      </c>
    </row>
    <row r="172" spans="1:4" x14ac:dyDescent="0.2">
      <c r="A172" s="20" t="s">
        <v>32</v>
      </c>
      <c r="B172" s="20" t="s">
        <v>32</v>
      </c>
      <c r="C172" s="20">
        <v>327</v>
      </c>
      <c r="D172" s="20" t="s">
        <v>33</v>
      </c>
    </row>
    <row r="174" spans="1:4" x14ac:dyDescent="0.2">
      <c r="A174" s="20" t="s">
        <v>23</v>
      </c>
      <c r="B174" s="21">
        <v>44278</v>
      </c>
    </row>
    <row r="175" spans="1:4" x14ac:dyDescent="0.2">
      <c r="A175" s="20" t="s">
        <v>24</v>
      </c>
    </row>
    <row r="176" spans="1:4" x14ac:dyDescent="0.2">
      <c r="A176" s="20" t="s">
        <v>25</v>
      </c>
      <c r="B176" s="20" t="s">
        <v>26</v>
      </c>
    </row>
    <row r="177" spans="1:4" x14ac:dyDescent="0.2">
      <c r="A177" s="20" t="s">
        <v>27</v>
      </c>
      <c r="B177" s="20" t="s">
        <v>124</v>
      </c>
    </row>
    <row r="179" spans="1:4" x14ac:dyDescent="0.2">
      <c r="A179" s="20" t="s">
        <v>28</v>
      </c>
      <c r="B179" s="20" t="s">
        <v>29</v>
      </c>
      <c r="C179" s="20" t="s">
        <v>30</v>
      </c>
      <c r="D179" s="20" t="s">
        <v>31</v>
      </c>
    </row>
    <row r="180" spans="1:4" x14ac:dyDescent="0.2">
      <c r="A180" s="20" t="s">
        <v>32</v>
      </c>
      <c r="B180" s="20" t="s">
        <v>32</v>
      </c>
      <c r="C180" s="20">
        <v>334</v>
      </c>
      <c r="D180" s="20" t="s">
        <v>33</v>
      </c>
    </row>
    <row r="182" spans="1:4" x14ac:dyDescent="0.2">
      <c r="A182" s="20" t="s">
        <v>23</v>
      </c>
      <c r="B182" s="21">
        <v>44278</v>
      </c>
    </row>
    <row r="183" spans="1:4" x14ac:dyDescent="0.2">
      <c r="A183" s="20" t="s">
        <v>24</v>
      </c>
    </row>
    <row r="184" spans="1:4" x14ac:dyDescent="0.2">
      <c r="A184" s="20" t="s">
        <v>25</v>
      </c>
      <c r="B184" s="20" t="s">
        <v>26</v>
      </c>
    </row>
    <row r="185" spans="1:4" x14ac:dyDescent="0.2">
      <c r="A185" s="20" t="s">
        <v>27</v>
      </c>
      <c r="B185" s="20" t="s">
        <v>125</v>
      </c>
    </row>
    <row r="187" spans="1:4" x14ac:dyDescent="0.2">
      <c r="A187" s="20" t="s">
        <v>28</v>
      </c>
      <c r="B187" s="20" t="s">
        <v>29</v>
      </c>
      <c r="C187" s="20" t="s">
        <v>30</v>
      </c>
      <c r="D187" s="20" t="s">
        <v>31</v>
      </c>
    </row>
    <row r="188" spans="1:4" x14ac:dyDescent="0.2">
      <c r="A188" s="20" t="s">
        <v>32</v>
      </c>
      <c r="B188" s="20" t="s">
        <v>32</v>
      </c>
      <c r="C188" s="20">
        <v>323</v>
      </c>
      <c r="D188" s="20" t="s">
        <v>33</v>
      </c>
    </row>
    <row r="190" spans="1:4" x14ac:dyDescent="0.2">
      <c r="A190" s="20" t="s">
        <v>23</v>
      </c>
      <c r="B190" s="21">
        <v>44278</v>
      </c>
    </row>
    <row r="191" spans="1:4" x14ac:dyDescent="0.2">
      <c r="A191" s="20" t="s">
        <v>24</v>
      </c>
    </row>
    <row r="192" spans="1:4" x14ac:dyDescent="0.2">
      <c r="A192" s="20" t="s">
        <v>25</v>
      </c>
      <c r="B192" s="20" t="s">
        <v>26</v>
      </c>
    </row>
    <row r="193" spans="1:4" x14ac:dyDescent="0.2">
      <c r="A193" s="20" t="s">
        <v>27</v>
      </c>
      <c r="B193" s="20" t="s">
        <v>126</v>
      </c>
    </row>
    <row r="195" spans="1:4" x14ac:dyDescent="0.2">
      <c r="A195" s="20" t="s">
        <v>28</v>
      </c>
      <c r="B195" s="20" t="s">
        <v>29</v>
      </c>
      <c r="C195" s="20" t="s">
        <v>30</v>
      </c>
      <c r="D195" s="20" t="s">
        <v>31</v>
      </c>
    </row>
    <row r="196" spans="1:4" x14ac:dyDescent="0.2">
      <c r="A196" s="20" t="s">
        <v>32</v>
      </c>
      <c r="B196" s="20" t="s">
        <v>32</v>
      </c>
      <c r="C196" s="20">
        <v>326</v>
      </c>
      <c r="D196" s="20" t="s">
        <v>33</v>
      </c>
    </row>
    <row r="198" spans="1:4" x14ac:dyDescent="0.2">
      <c r="A198" s="20" t="s">
        <v>23</v>
      </c>
      <c r="B198" s="21">
        <v>44278</v>
      </c>
    </row>
    <row r="199" spans="1:4" x14ac:dyDescent="0.2">
      <c r="A199" s="20" t="s">
        <v>24</v>
      </c>
    </row>
    <row r="200" spans="1:4" x14ac:dyDescent="0.2">
      <c r="A200" s="20" t="s">
        <v>25</v>
      </c>
      <c r="B200" s="20" t="s">
        <v>26</v>
      </c>
    </row>
    <row r="201" spans="1:4" x14ac:dyDescent="0.2">
      <c r="A201" s="20" t="s">
        <v>27</v>
      </c>
      <c r="B201" s="20" t="s">
        <v>127</v>
      </c>
    </row>
    <row r="203" spans="1:4" x14ac:dyDescent="0.2">
      <c r="A203" s="20" t="s">
        <v>28</v>
      </c>
      <c r="B203" s="20" t="s">
        <v>29</v>
      </c>
      <c r="C203" s="20" t="s">
        <v>30</v>
      </c>
      <c r="D203" s="20" t="s">
        <v>31</v>
      </c>
    </row>
    <row r="204" spans="1:4" x14ac:dyDescent="0.2">
      <c r="A204" s="20" t="s">
        <v>32</v>
      </c>
      <c r="B204" s="20" t="s">
        <v>32</v>
      </c>
      <c r="C204" s="20">
        <v>314</v>
      </c>
      <c r="D204" s="20" t="s">
        <v>33</v>
      </c>
    </row>
    <row r="206" spans="1:4" x14ac:dyDescent="0.2">
      <c r="A206" s="20" t="s">
        <v>23</v>
      </c>
      <c r="B206" s="21">
        <v>44278</v>
      </c>
    </row>
    <row r="207" spans="1:4" x14ac:dyDescent="0.2">
      <c r="A207" s="20" t="s">
        <v>24</v>
      </c>
    </row>
    <row r="208" spans="1:4" x14ac:dyDescent="0.2">
      <c r="A208" s="20" t="s">
        <v>25</v>
      </c>
      <c r="B208" s="20" t="s">
        <v>26</v>
      </c>
    </row>
    <row r="209" spans="1:4" x14ac:dyDescent="0.2">
      <c r="A209" s="20" t="s">
        <v>27</v>
      </c>
      <c r="B209" s="20" t="s">
        <v>128</v>
      </c>
    </row>
    <row r="211" spans="1:4" x14ac:dyDescent="0.2">
      <c r="A211" s="20" t="s">
        <v>28</v>
      </c>
      <c r="B211" s="20" t="s">
        <v>29</v>
      </c>
      <c r="C211" s="20" t="s">
        <v>30</v>
      </c>
      <c r="D211" s="20" t="s">
        <v>31</v>
      </c>
    </row>
    <row r="212" spans="1:4" x14ac:dyDescent="0.2">
      <c r="A212" s="20" t="s">
        <v>32</v>
      </c>
      <c r="B212" s="20" t="s">
        <v>32</v>
      </c>
      <c r="C212" s="20">
        <v>319</v>
      </c>
      <c r="D212" s="20" t="s">
        <v>33</v>
      </c>
    </row>
    <row r="214" spans="1:4" x14ac:dyDescent="0.2">
      <c r="A214" s="20" t="s">
        <v>23</v>
      </c>
      <c r="B214" s="21">
        <v>44278</v>
      </c>
    </row>
    <row r="215" spans="1:4" x14ac:dyDescent="0.2">
      <c r="A215" s="20" t="s">
        <v>24</v>
      </c>
    </row>
    <row r="216" spans="1:4" x14ac:dyDescent="0.2">
      <c r="A216" s="20" t="s">
        <v>25</v>
      </c>
      <c r="B216" s="20" t="s">
        <v>26</v>
      </c>
    </row>
    <row r="217" spans="1:4" x14ac:dyDescent="0.2">
      <c r="A217" s="20" t="s">
        <v>27</v>
      </c>
      <c r="B217" s="20" t="s">
        <v>129</v>
      </c>
    </row>
    <row r="219" spans="1:4" x14ac:dyDescent="0.2">
      <c r="A219" s="20" t="s">
        <v>28</v>
      </c>
      <c r="B219" s="20" t="s">
        <v>29</v>
      </c>
      <c r="C219" s="20" t="s">
        <v>30</v>
      </c>
      <c r="D219" s="20" t="s">
        <v>31</v>
      </c>
    </row>
    <row r="220" spans="1:4" x14ac:dyDescent="0.2">
      <c r="A220" s="20" t="s">
        <v>32</v>
      </c>
      <c r="B220" s="20" t="s">
        <v>32</v>
      </c>
      <c r="C220" s="20">
        <v>304</v>
      </c>
      <c r="D220" s="20" t="s">
        <v>33</v>
      </c>
    </row>
    <row r="222" spans="1:4" x14ac:dyDescent="0.2">
      <c r="A222" s="20" t="s">
        <v>23</v>
      </c>
      <c r="B222" s="21">
        <v>44278</v>
      </c>
    </row>
    <row r="223" spans="1:4" x14ac:dyDescent="0.2">
      <c r="A223" s="20" t="s">
        <v>24</v>
      </c>
    </row>
    <row r="224" spans="1:4" x14ac:dyDescent="0.2">
      <c r="A224" s="20" t="s">
        <v>25</v>
      </c>
      <c r="B224" s="20" t="s">
        <v>26</v>
      </c>
    </row>
    <row r="225" spans="1:4" x14ac:dyDescent="0.2">
      <c r="A225" s="20" t="s">
        <v>27</v>
      </c>
      <c r="B225" s="20" t="s">
        <v>130</v>
      </c>
    </row>
    <row r="227" spans="1:4" x14ac:dyDescent="0.2">
      <c r="A227" s="20" t="s">
        <v>28</v>
      </c>
      <c r="B227" s="20" t="s">
        <v>29</v>
      </c>
      <c r="C227" s="20" t="s">
        <v>30</v>
      </c>
      <c r="D227" s="20" t="s">
        <v>31</v>
      </c>
    </row>
    <row r="228" spans="1:4" x14ac:dyDescent="0.2">
      <c r="A228" s="20" t="s">
        <v>32</v>
      </c>
      <c r="B228" s="20" t="s">
        <v>32</v>
      </c>
      <c r="C228" s="20">
        <v>306</v>
      </c>
      <c r="D228" s="20" t="s">
        <v>33</v>
      </c>
    </row>
    <row r="230" spans="1:4" x14ac:dyDescent="0.2">
      <c r="A230" s="20" t="s">
        <v>23</v>
      </c>
      <c r="B230" s="21">
        <v>44278</v>
      </c>
    </row>
    <row r="231" spans="1:4" x14ac:dyDescent="0.2">
      <c r="A231" s="20" t="s">
        <v>24</v>
      </c>
    </row>
    <row r="232" spans="1:4" x14ac:dyDescent="0.2">
      <c r="A232" s="20" t="s">
        <v>25</v>
      </c>
      <c r="B232" s="20" t="s">
        <v>26</v>
      </c>
    </row>
    <row r="233" spans="1:4" x14ac:dyDescent="0.2">
      <c r="A233" s="20" t="s">
        <v>27</v>
      </c>
      <c r="B233" s="20" t="s">
        <v>131</v>
      </c>
    </row>
    <row r="235" spans="1:4" x14ac:dyDescent="0.2">
      <c r="A235" s="20" t="s">
        <v>28</v>
      </c>
      <c r="B235" s="20" t="s">
        <v>29</v>
      </c>
      <c r="C235" s="20" t="s">
        <v>30</v>
      </c>
      <c r="D235" s="20" t="s">
        <v>31</v>
      </c>
    </row>
    <row r="236" spans="1:4" x14ac:dyDescent="0.2">
      <c r="A236" s="20" t="s">
        <v>32</v>
      </c>
      <c r="B236" s="20" t="s">
        <v>32</v>
      </c>
      <c r="C236" s="20">
        <v>310</v>
      </c>
      <c r="D236" s="20" t="s">
        <v>33</v>
      </c>
    </row>
    <row r="238" spans="1:4" x14ac:dyDescent="0.2">
      <c r="A238" s="20" t="s">
        <v>23</v>
      </c>
      <c r="B238" s="21">
        <v>44278</v>
      </c>
    </row>
    <row r="239" spans="1:4" x14ac:dyDescent="0.2">
      <c r="A239" s="20" t="s">
        <v>24</v>
      </c>
    </row>
    <row r="240" spans="1:4" x14ac:dyDescent="0.2">
      <c r="A240" s="20" t="s">
        <v>25</v>
      </c>
      <c r="B240" s="20" t="s">
        <v>26</v>
      </c>
    </row>
    <row r="241" spans="1:4" x14ac:dyDescent="0.2">
      <c r="A241" s="20" t="s">
        <v>27</v>
      </c>
      <c r="B241" s="20" t="s">
        <v>132</v>
      </c>
    </row>
    <row r="243" spans="1:4" x14ac:dyDescent="0.2">
      <c r="A243" s="20" t="s">
        <v>28</v>
      </c>
      <c r="B243" s="20" t="s">
        <v>29</v>
      </c>
      <c r="C243" s="20" t="s">
        <v>30</v>
      </c>
      <c r="D243" s="20" t="s">
        <v>31</v>
      </c>
    </row>
    <row r="244" spans="1:4" x14ac:dyDescent="0.2">
      <c r="A244" s="20" t="s">
        <v>32</v>
      </c>
      <c r="B244" s="20" t="s">
        <v>32</v>
      </c>
      <c r="C244" s="20">
        <v>306</v>
      </c>
      <c r="D244" s="20" t="s">
        <v>33</v>
      </c>
    </row>
    <row r="246" spans="1:4" x14ac:dyDescent="0.2">
      <c r="A246" s="20" t="s">
        <v>23</v>
      </c>
      <c r="B246" s="21">
        <v>44278</v>
      </c>
    </row>
    <row r="247" spans="1:4" x14ac:dyDescent="0.2">
      <c r="A247" s="20" t="s">
        <v>24</v>
      </c>
    </row>
    <row r="248" spans="1:4" x14ac:dyDescent="0.2">
      <c r="A248" s="20" t="s">
        <v>25</v>
      </c>
      <c r="B248" s="20" t="s">
        <v>26</v>
      </c>
    </row>
    <row r="249" spans="1:4" x14ac:dyDescent="0.2">
      <c r="A249" s="20" t="s">
        <v>27</v>
      </c>
      <c r="B249" s="20" t="s">
        <v>133</v>
      </c>
    </row>
    <row r="251" spans="1:4" x14ac:dyDescent="0.2">
      <c r="A251" s="20" t="s">
        <v>28</v>
      </c>
      <c r="B251" s="20" t="s">
        <v>29</v>
      </c>
      <c r="C251" s="20" t="s">
        <v>30</v>
      </c>
      <c r="D251" s="20" t="s">
        <v>31</v>
      </c>
    </row>
    <row r="252" spans="1:4" x14ac:dyDescent="0.2">
      <c r="A252" s="20" t="s">
        <v>32</v>
      </c>
      <c r="B252" s="20" t="s">
        <v>32</v>
      </c>
      <c r="C252" s="20">
        <v>302</v>
      </c>
      <c r="D252" s="20" t="s">
        <v>33</v>
      </c>
    </row>
    <row r="254" spans="1:4" x14ac:dyDescent="0.2">
      <c r="A254" s="20" t="s">
        <v>23</v>
      </c>
      <c r="B254" s="21">
        <v>44278</v>
      </c>
    </row>
    <row r="255" spans="1:4" x14ac:dyDescent="0.2">
      <c r="A255" s="20" t="s">
        <v>24</v>
      </c>
    </row>
    <row r="256" spans="1:4" x14ac:dyDescent="0.2">
      <c r="A256" s="20" t="s">
        <v>25</v>
      </c>
      <c r="B256" s="20" t="s">
        <v>26</v>
      </c>
    </row>
    <row r="257" spans="1:4" x14ac:dyDescent="0.2">
      <c r="A257" s="20" t="s">
        <v>27</v>
      </c>
      <c r="B257" s="20" t="s">
        <v>134</v>
      </c>
    </row>
    <row r="259" spans="1:4" x14ac:dyDescent="0.2">
      <c r="A259" s="20" t="s">
        <v>28</v>
      </c>
      <c r="B259" s="20" t="s">
        <v>29</v>
      </c>
      <c r="C259" s="20" t="s">
        <v>30</v>
      </c>
      <c r="D259" s="20" t="s">
        <v>31</v>
      </c>
    </row>
    <row r="260" spans="1:4" x14ac:dyDescent="0.2">
      <c r="A260" s="20" t="s">
        <v>32</v>
      </c>
      <c r="B260" s="20" t="s">
        <v>32</v>
      </c>
      <c r="C260" s="20">
        <v>302</v>
      </c>
      <c r="D260" s="20" t="s">
        <v>33</v>
      </c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88"/>
  <sheetViews>
    <sheetView workbookViewId="0">
      <selection activeCell="K9" sqref="K9"/>
    </sheetView>
  </sheetViews>
  <sheetFormatPr baseColWidth="10" defaultColWidth="8.83203125" defaultRowHeight="15" x14ac:dyDescent="0.2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</cols>
  <sheetData>
    <row r="1" spans="1:13" x14ac:dyDescent="0.2">
      <c r="A1" s="20" t="s">
        <v>17</v>
      </c>
      <c r="B1" s="21">
        <v>44285</v>
      </c>
      <c r="G1" s="1"/>
      <c r="H1" s="1"/>
      <c r="I1" s="1"/>
      <c r="J1" s="1"/>
      <c r="K1" s="1" t="s">
        <v>34</v>
      </c>
      <c r="L1" s="4">
        <f>'Summary Exp. 3'!L15</f>
        <v>1566.6666666666667</v>
      </c>
    </row>
    <row r="2" spans="1:13" x14ac:dyDescent="0.2">
      <c r="A2" s="20" t="s">
        <v>18</v>
      </c>
      <c r="B2" s="20" t="s">
        <v>19</v>
      </c>
      <c r="G2" s="22" t="s">
        <v>35</v>
      </c>
      <c r="H2" s="22" t="s">
        <v>1</v>
      </c>
      <c r="I2" s="1" t="s">
        <v>36</v>
      </c>
      <c r="J2" s="1" t="s">
        <v>39</v>
      </c>
      <c r="K2" s="1" t="s">
        <v>12</v>
      </c>
      <c r="L2" s="1" t="s">
        <v>2</v>
      </c>
      <c r="M2" s="1" t="s">
        <v>219</v>
      </c>
    </row>
    <row r="3" spans="1:13" x14ac:dyDescent="0.2">
      <c r="A3" s="20" t="s">
        <v>20</v>
      </c>
      <c r="B3" s="20" t="s">
        <v>21</v>
      </c>
      <c r="G3" t="s">
        <v>37</v>
      </c>
      <c r="H3">
        <v>1</v>
      </c>
      <c r="I3">
        <v>0</v>
      </c>
      <c r="J3">
        <f>I3/60</f>
        <v>0</v>
      </c>
      <c r="K3" s="5">
        <f>C12</f>
        <v>1520</v>
      </c>
      <c r="L3" s="3">
        <f>K3/$L$1</f>
        <v>0.97021276595744677</v>
      </c>
      <c r="M3">
        <f>I3*H3/60</f>
        <v>0</v>
      </c>
    </row>
    <row r="4" spans="1:13" x14ac:dyDescent="0.2">
      <c r="A4" s="20" t="s">
        <v>22</v>
      </c>
      <c r="B4" s="20" t="s">
        <v>21</v>
      </c>
      <c r="G4" t="s">
        <v>37</v>
      </c>
      <c r="H4">
        <v>10</v>
      </c>
      <c r="I4">
        <v>60</v>
      </c>
      <c r="J4">
        <f t="shared" ref="J4:J12" si="0">I4/60</f>
        <v>1</v>
      </c>
      <c r="K4" s="5">
        <f>C20</f>
        <v>1700</v>
      </c>
      <c r="L4" s="3">
        <f t="shared" ref="L4:L12" si="1">K4/$L$1</f>
        <v>1.0851063829787233</v>
      </c>
      <c r="M4">
        <f t="shared" ref="M4:M12" si="2">I4*H4/60</f>
        <v>10</v>
      </c>
    </row>
    <row r="5" spans="1:13" x14ac:dyDescent="0.2">
      <c r="G5" t="s">
        <v>37</v>
      </c>
      <c r="H5">
        <v>10</v>
      </c>
      <c r="I5" s="17">
        <v>120</v>
      </c>
      <c r="J5" s="17">
        <f t="shared" si="0"/>
        <v>2</v>
      </c>
      <c r="K5" s="5">
        <f>C28</f>
        <v>1650</v>
      </c>
      <c r="L5" s="3">
        <f t="shared" si="1"/>
        <v>1.053191489361702</v>
      </c>
      <c r="M5">
        <f t="shared" si="2"/>
        <v>20</v>
      </c>
    </row>
    <row r="6" spans="1:13" x14ac:dyDescent="0.2">
      <c r="A6" s="20" t="s">
        <v>23</v>
      </c>
      <c r="B6" s="21">
        <v>44280</v>
      </c>
      <c r="G6" s="23" t="s">
        <v>37</v>
      </c>
      <c r="H6" s="23">
        <v>6</v>
      </c>
      <c r="I6" s="28">
        <v>0</v>
      </c>
      <c r="J6" s="4">
        <f t="shared" si="0"/>
        <v>0</v>
      </c>
      <c r="K6" s="24">
        <f>C36</f>
        <v>1750</v>
      </c>
      <c r="L6" s="3">
        <f t="shared" si="1"/>
        <v>1.1170212765957446</v>
      </c>
      <c r="M6">
        <f t="shared" si="2"/>
        <v>0</v>
      </c>
    </row>
    <row r="7" spans="1:13" x14ac:dyDescent="0.2">
      <c r="A7" s="20" t="s">
        <v>24</v>
      </c>
      <c r="G7" s="13" t="s">
        <v>38</v>
      </c>
      <c r="H7" s="13">
        <v>6</v>
      </c>
      <c r="I7" s="27">
        <v>5</v>
      </c>
      <c r="J7" s="4">
        <f t="shared" si="0"/>
        <v>8.3333333333333329E-2</v>
      </c>
      <c r="K7" s="25">
        <f>C44</f>
        <v>1090</v>
      </c>
      <c r="L7" s="3">
        <f t="shared" si="1"/>
        <v>0.69574468085106378</v>
      </c>
      <c r="M7">
        <f t="shared" si="2"/>
        <v>0.5</v>
      </c>
    </row>
    <row r="8" spans="1:13" x14ac:dyDescent="0.2">
      <c r="A8" s="20" t="s">
        <v>25</v>
      </c>
      <c r="B8" s="20" t="s">
        <v>26</v>
      </c>
      <c r="G8" t="s">
        <v>38</v>
      </c>
      <c r="H8" s="13">
        <v>6</v>
      </c>
      <c r="I8" s="27">
        <v>30</v>
      </c>
      <c r="J8" s="4">
        <f t="shared" si="0"/>
        <v>0.5</v>
      </c>
      <c r="K8" s="25">
        <f>C52</f>
        <v>482</v>
      </c>
      <c r="L8" s="3">
        <f t="shared" si="1"/>
        <v>0.30765957446808512</v>
      </c>
      <c r="M8">
        <f t="shared" si="2"/>
        <v>3</v>
      </c>
    </row>
    <row r="9" spans="1:13" x14ac:dyDescent="0.2">
      <c r="A9" s="20" t="s">
        <v>27</v>
      </c>
      <c r="B9" s="20" t="s">
        <v>166</v>
      </c>
      <c r="G9" t="s">
        <v>38</v>
      </c>
      <c r="H9" s="13">
        <v>6</v>
      </c>
      <c r="I9" s="27">
        <v>90</v>
      </c>
      <c r="J9" s="4">
        <f t="shared" si="0"/>
        <v>1.5</v>
      </c>
      <c r="K9" s="25">
        <f>C60</f>
        <v>449</v>
      </c>
      <c r="L9" s="94">
        <f t="shared" si="1"/>
        <v>0.28659574468085103</v>
      </c>
      <c r="M9">
        <f t="shared" si="2"/>
        <v>9</v>
      </c>
    </row>
    <row r="10" spans="1:13" x14ac:dyDescent="0.2">
      <c r="G10" t="s">
        <v>38</v>
      </c>
      <c r="H10" s="13">
        <v>6</v>
      </c>
      <c r="I10" s="27">
        <v>120</v>
      </c>
      <c r="J10" s="4">
        <f t="shared" si="0"/>
        <v>2</v>
      </c>
      <c r="K10" s="25">
        <f>C68</f>
        <v>447</v>
      </c>
      <c r="L10" s="3">
        <f t="shared" si="1"/>
        <v>0.28531914893617022</v>
      </c>
      <c r="M10">
        <f t="shared" si="2"/>
        <v>12</v>
      </c>
    </row>
    <row r="11" spans="1:13" x14ac:dyDescent="0.2">
      <c r="A11" s="20" t="s">
        <v>28</v>
      </c>
      <c r="B11" s="20" t="s">
        <v>29</v>
      </c>
      <c r="C11" s="20" t="s">
        <v>30</v>
      </c>
      <c r="D11" s="20" t="s">
        <v>31</v>
      </c>
      <c r="G11" t="s">
        <v>38</v>
      </c>
      <c r="H11" s="13">
        <v>6</v>
      </c>
      <c r="I11" s="27">
        <v>150</v>
      </c>
      <c r="J11" s="4">
        <f t="shared" si="0"/>
        <v>2.5</v>
      </c>
      <c r="K11" s="25">
        <f>C76</f>
        <v>438</v>
      </c>
      <c r="L11" s="96">
        <f t="shared" si="1"/>
        <v>0.27957446808510639</v>
      </c>
      <c r="M11">
        <f t="shared" si="2"/>
        <v>15</v>
      </c>
    </row>
    <row r="12" spans="1:13" x14ac:dyDescent="0.2">
      <c r="A12" s="20" t="s">
        <v>32</v>
      </c>
      <c r="B12" s="20" t="s">
        <v>32</v>
      </c>
      <c r="C12" s="20">
        <v>1520</v>
      </c>
      <c r="D12" s="20" t="s">
        <v>33</v>
      </c>
      <c r="G12" t="s">
        <v>38</v>
      </c>
      <c r="H12" s="13">
        <v>6</v>
      </c>
      <c r="I12" s="27">
        <v>180</v>
      </c>
      <c r="J12" s="4">
        <f t="shared" si="0"/>
        <v>3</v>
      </c>
      <c r="K12" s="25">
        <f>C84</f>
        <v>466</v>
      </c>
      <c r="L12" s="3">
        <f t="shared" si="1"/>
        <v>0.29744680851063826</v>
      </c>
      <c r="M12">
        <f t="shared" si="2"/>
        <v>18</v>
      </c>
    </row>
    <row r="13" spans="1:13" x14ac:dyDescent="0.2">
      <c r="H13" s="13"/>
      <c r="I13" s="27"/>
      <c r="J13" s="4"/>
      <c r="K13" s="25"/>
      <c r="L13" s="3"/>
    </row>
    <row r="14" spans="1:13" x14ac:dyDescent="0.2">
      <c r="A14" s="20" t="s">
        <v>23</v>
      </c>
      <c r="B14" s="21">
        <v>44280</v>
      </c>
      <c r="H14" s="13"/>
      <c r="I14" s="27"/>
      <c r="J14" s="4"/>
      <c r="K14" s="25"/>
      <c r="L14" s="3"/>
    </row>
    <row r="15" spans="1:13" x14ac:dyDescent="0.2">
      <c r="A15" s="20" t="s">
        <v>24</v>
      </c>
      <c r="H15" s="13"/>
      <c r="I15" s="27"/>
      <c r="J15" s="4"/>
      <c r="K15" s="25"/>
      <c r="L15" s="3"/>
    </row>
    <row r="16" spans="1:13" x14ac:dyDescent="0.2">
      <c r="A16" s="20" t="s">
        <v>25</v>
      </c>
      <c r="B16" s="20" t="s">
        <v>26</v>
      </c>
      <c r="H16" s="13"/>
      <c r="I16" s="27"/>
      <c r="J16" s="4"/>
      <c r="K16" s="25"/>
      <c r="L16" s="3"/>
    </row>
    <row r="17" spans="1:12" x14ac:dyDescent="0.2">
      <c r="A17" s="20" t="s">
        <v>27</v>
      </c>
      <c r="B17" s="20" t="s">
        <v>167</v>
      </c>
      <c r="H17" s="13"/>
      <c r="I17" s="27"/>
      <c r="J17" s="4"/>
      <c r="K17" s="25"/>
      <c r="L17" s="3"/>
    </row>
    <row r="18" spans="1:12" x14ac:dyDescent="0.2">
      <c r="H18" s="13"/>
      <c r="I18" s="27"/>
      <c r="J18" s="4"/>
      <c r="K18" s="5"/>
      <c r="L18" s="3"/>
    </row>
    <row r="19" spans="1:12" x14ac:dyDescent="0.2">
      <c r="A19" s="20" t="s">
        <v>28</v>
      </c>
      <c r="B19" s="20" t="s">
        <v>29</v>
      </c>
      <c r="C19" s="20" t="s">
        <v>30</v>
      </c>
      <c r="D19" s="20" t="s">
        <v>31</v>
      </c>
      <c r="H19" s="13"/>
      <c r="I19" s="27"/>
      <c r="J19" s="4"/>
      <c r="K19" s="5"/>
      <c r="L19" s="3"/>
    </row>
    <row r="20" spans="1:12" x14ac:dyDescent="0.2">
      <c r="A20" s="20" t="s">
        <v>32</v>
      </c>
      <c r="B20" s="20" t="s">
        <v>32</v>
      </c>
      <c r="C20" s="20">
        <v>1700</v>
      </c>
      <c r="D20" s="20" t="s">
        <v>33</v>
      </c>
      <c r="H20" s="13"/>
      <c r="I20" s="27"/>
      <c r="J20" s="4"/>
      <c r="K20" s="25"/>
      <c r="L20" s="3"/>
    </row>
    <row r="21" spans="1:12" x14ac:dyDescent="0.2">
      <c r="H21" s="13"/>
      <c r="I21" s="28"/>
      <c r="J21" s="4"/>
      <c r="K21" s="13"/>
      <c r="L21" s="3"/>
    </row>
    <row r="22" spans="1:12" x14ac:dyDescent="0.2">
      <c r="A22" s="20" t="s">
        <v>23</v>
      </c>
      <c r="B22" s="21">
        <v>44280</v>
      </c>
      <c r="H22" s="13"/>
      <c r="I22" s="27"/>
      <c r="J22" s="4"/>
      <c r="K22" s="13"/>
      <c r="L22" s="3"/>
    </row>
    <row r="23" spans="1:12" x14ac:dyDescent="0.2">
      <c r="A23" s="20" t="s">
        <v>24</v>
      </c>
      <c r="H23" s="13"/>
      <c r="I23" s="28"/>
      <c r="J23" s="4"/>
      <c r="K23" s="13"/>
      <c r="L23" s="3"/>
    </row>
    <row r="24" spans="1:12" x14ac:dyDescent="0.2">
      <c r="A24" s="20" t="s">
        <v>25</v>
      </c>
      <c r="B24" s="20" t="s">
        <v>26</v>
      </c>
      <c r="H24" s="13"/>
      <c r="I24" s="27"/>
      <c r="J24" s="4"/>
      <c r="L24" s="3"/>
    </row>
    <row r="25" spans="1:12" x14ac:dyDescent="0.2">
      <c r="A25" s="20" t="s">
        <v>27</v>
      </c>
      <c r="B25" s="20" t="s">
        <v>168</v>
      </c>
    </row>
    <row r="27" spans="1:12" x14ac:dyDescent="0.2">
      <c r="A27" s="20" t="s">
        <v>28</v>
      </c>
      <c r="B27" s="20" t="s">
        <v>29</v>
      </c>
      <c r="C27" s="20" t="s">
        <v>30</v>
      </c>
      <c r="D27" s="20" t="s">
        <v>31</v>
      </c>
    </row>
    <row r="28" spans="1:12" x14ac:dyDescent="0.2">
      <c r="A28" s="20" t="s">
        <v>32</v>
      </c>
      <c r="B28" s="20" t="s">
        <v>32</v>
      </c>
      <c r="C28" s="20">
        <v>1650</v>
      </c>
      <c r="D28" s="20" t="s">
        <v>33</v>
      </c>
    </row>
    <row r="30" spans="1:12" x14ac:dyDescent="0.2">
      <c r="A30" s="20" t="s">
        <v>23</v>
      </c>
      <c r="B30" s="21">
        <v>44280</v>
      </c>
    </row>
    <row r="31" spans="1:12" x14ac:dyDescent="0.2">
      <c r="A31" s="20" t="s">
        <v>24</v>
      </c>
    </row>
    <row r="32" spans="1:12" x14ac:dyDescent="0.2">
      <c r="A32" s="20" t="s">
        <v>25</v>
      </c>
      <c r="B32" s="20" t="s">
        <v>26</v>
      </c>
    </row>
    <row r="33" spans="1:4" x14ac:dyDescent="0.2">
      <c r="A33" s="20" t="s">
        <v>27</v>
      </c>
      <c r="B33" s="20" t="s">
        <v>169</v>
      </c>
    </row>
    <row r="35" spans="1:4" x14ac:dyDescent="0.2">
      <c r="A35" s="20" t="s">
        <v>28</v>
      </c>
      <c r="B35" s="20" t="s">
        <v>29</v>
      </c>
      <c r="C35" s="20" t="s">
        <v>30</v>
      </c>
      <c r="D35" s="20" t="s">
        <v>31</v>
      </c>
    </row>
    <row r="36" spans="1:4" x14ac:dyDescent="0.2">
      <c r="A36" s="20" t="s">
        <v>32</v>
      </c>
      <c r="B36" s="20" t="s">
        <v>32</v>
      </c>
      <c r="C36" s="20">
        <v>1750</v>
      </c>
      <c r="D36" s="20" t="s">
        <v>33</v>
      </c>
    </row>
    <row r="38" spans="1:4" x14ac:dyDescent="0.2">
      <c r="A38" s="20" t="s">
        <v>23</v>
      </c>
      <c r="B38" s="21">
        <v>44280</v>
      </c>
    </row>
    <row r="39" spans="1:4" x14ac:dyDescent="0.2">
      <c r="A39" s="20" t="s">
        <v>24</v>
      </c>
    </row>
    <row r="40" spans="1:4" x14ac:dyDescent="0.2">
      <c r="A40" s="20" t="s">
        <v>25</v>
      </c>
      <c r="B40" s="20" t="s">
        <v>26</v>
      </c>
    </row>
    <row r="41" spans="1:4" x14ac:dyDescent="0.2">
      <c r="A41" s="20" t="s">
        <v>27</v>
      </c>
      <c r="B41" s="20" t="s">
        <v>170</v>
      </c>
    </row>
    <row r="43" spans="1:4" x14ac:dyDescent="0.2">
      <c r="A43" s="20" t="s">
        <v>28</v>
      </c>
      <c r="B43" s="20" t="s">
        <v>29</v>
      </c>
      <c r="C43" s="20" t="s">
        <v>30</v>
      </c>
      <c r="D43" s="20" t="s">
        <v>31</v>
      </c>
    </row>
    <row r="44" spans="1:4" x14ac:dyDescent="0.2">
      <c r="A44" s="20" t="s">
        <v>32</v>
      </c>
      <c r="B44" s="20" t="s">
        <v>32</v>
      </c>
      <c r="C44" s="20">
        <v>1090</v>
      </c>
      <c r="D44" s="20" t="s">
        <v>33</v>
      </c>
    </row>
    <row r="46" spans="1:4" x14ac:dyDescent="0.2">
      <c r="A46" s="20" t="s">
        <v>23</v>
      </c>
      <c r="B46" s="21">
        <v>44280</v>
      </c>
    </row>
    <row r="47" spans="1:4" x14ac:dyDescent="0.2">
      <c r="A47" s="20" t="s">
        <v>24</v>
      </c>
    </row>
    <row r="48" spans="1:4" x14ac:dyDescent="0.2">
      <c r="A48" s="20" t="s">
        <v>25</v>
      </c>
      <c r="B48" s="20" t="s">
        <v>26</v>
      </c>
    </row>
    <row r="49" spans="1:4" x14ac:dyDescent="0.2">
      <c r="A49" s="20" t="s">
        <v>27</v>
      </c>
      <c r="B49" s="20" t="s">
        <v>171</v>
      </c>
    </row>
    <row r="51" spans="1:4" x14ac:dyDescent="0.2">
      <c r="A51" s="20" t="s">
        <v>28</v>
      </c>
      <c r="B51" s="20" t="s">
        <v>29</v>
      </c>
      <c r="C51" s="20" t="s">
        <v>30</v>
      </c>
      <c r="D51" s="20" t="s">
        <v>31</v>
      </c>
    </row>
    <row r="52" spans="1:4" x14ac:dyDescent="0.2">
      <c r="A52" s="20" t="s">
        <v>32</v>
      </c>
      <c r="B52" s="20" t="s">
        <v>32</v>
      </c>
      <c r="C52" s="20">
        <v>482</v>
      </c>
      <c r="D52" s="20" t="s">
        <v>33</v>
      </c>
    </row>
    <row r="54" spans="1:4" x14ac:dyDescent="0.2">
      <c r="A54" s="20" t="s">
        <v>23</v>
      </c>
      <c r="B54" s="21">
        <v>44280</v>
      </c>
    </row>
    <row r="55" spans="1:4" x14ac:dyDescent="0.2">
      <c r="A55" s="20" t="s">
        <v>24</v>
      </c>
    </row>
    <row r="56" spans="1:4" x14ac:dyDescent="0.2">
      <c r="A56" s="20" t="s">
        <v>25</v>
      </c>
      <c r="B56" s="20" t="s">
        <v>26</v>
      </c>
    </row>
    <row r="57" spans="1:4" x14ac:dyDescent="0.2">
      <c r="A57" s="20" t="s">
        <v>27</v>
      </c>
      <c r="B57" s="20" t="s">
        <v>172</v>
      </c>
    </row>
    <row r="59" spans="1:4" x14ac:dyDescent="0.2">
      <c r="A59" s="20" t="s">
        <v>28</v>
      </c>
      <c r="B59" s="20" t="s">
        <v>29</v>
      </c>
      <c r="C59" s="20" t="s">
        <v>30</v>
      </c>
      <c r="D59" s="20" t="s">
        <v>31</v>
      </c>
    </row>
    <row r="60" spans="1:4" x14ac:dyDescent="0.2">
      <c r="A60" s="20" t="s">
        <v>32</v>
      </c>
      <c r="B60" s="20" t="s">
        <v>32</v>
      </c>
      <c r="C60" s="20">
        <v>449</v>
      </c>
      <c r="D60" s="20" t="s">
        <v>33</v>
      </c>
    </row>
    <row r="62" spans="1:4" x14ac:dyDescent="0.2">
      <c r="A62" s="20" t="s">
        <v>23</v>
      </c>
      <c r="B62" s="21">
        <v>44280</v>
      </c>
    </row>
    <row r="63" spans="1:4" x14ac:dyDescent="0.2">
      <c r="A63" s="20" t="s">
        <v>24</v>
      </c>
    </row>
    <row r="64" spans="1:4" x14ac:dyDescent="0.2">
      <c r="A64" s="20" t="s">
        <v>25</v>
      </c>
      <c r="B64" s="20" t="s">
        <v>26</v>
      </c>
    </row>
    <row r="65" spans="1:4" x14ac:dyDescent="0.2">
      <c r="A65" s="20" t="s">
        <v>27</v>
      </c>
      <c r="B65" s="20" t="s">
        <v>173</v>
      </c>
    </row>
    <row r="67" spans="1:4" x14ac:dyDescent="0.2">
      <c r="A67" s="20" t="s">
        <v>28</v>
      </c>
      <c r="B67" s="20" t="s">
        <v>29</v>
      </c>
      <c r="C67" s="20" t="s">
        <v>30</v>
      </c>
      <c r="D67" s="20" t="s">
        <v>31</v>
      </c>
    </row>
    <row r="68" spans="1:4" x14ac:dyDescent="0.2">
      <c r="A68" s="20" t="s">
        <v>32</v>
      </c>
      <c r="B68" s="20" t="s">
        <v>32</v>
      </c>
      <c r="C68" s="20">
        <v>447</v>
      </c>
      <c r="D68" s="20" t="s">
        <v>33</v>
      </c>
    </row>
    <row r="70" spans="1:4" x14ac:dyDescent="0.2">
      <c r="A70" s="20" t="s">
        <v>23</v>
      </c>
      <c r="B70" s="21">
        <v>44280</v>
      </c>
    </row>
    <row r="71" spans="1:4" x14ac:dyDescent="0.2">
      <c r="A71" s="20" t="s">
        <v>24</v>
      </c>
    </row>
    <row r="72" spans="1:4" x14ac:dyDescent="0.2">
      <c r="A72" s="20" t="s">
        <v>25</v>
      </c>
      <c r="B72" s="20" t="s">
        <v>26</v>
      </c>
    </row>
    <row r="73" spans="1:4" x14ac:dyDescent="0.2">
      <c r="A73" s="20" t="s">
        <v>27</v>
      </c>
      <c r="B73" s="20" t="s">
        <v>174</v>
      </c>
    </row>
    <row r="75" spans="1:4" x14ac:dyDescent="0.2">
      <c r="A75" s="20" t="s">
        <v>28</v>
      </c>
      <c r="B75" s="20" t="s">
        <v>29</v>
      </c>
      <c r="C75" s="20" t="s">
        <v>30</v>
      </c>
      <c r="D75" s="20" t="s">
        <v>31</v>
      </c>
    </row>
    <row r="76" spans="1:4" x14ac:dyDescent="0.2">
      <c r="A76" s="20" t="s">
        <v>32</v>
      </c>
      <c r="B76" s="20" t="s">
        <v>32</v>
      </c>
      <c r="C76" s="20">
        <v>438</v>
      </c>
      <c r="D76" s="20" t="s">
        <v>33</v>
      </c>
    </row>
    <row r="78" spans="1:4" x14ac:dyDescent="0.2">
      <c r="A78" s="20" t="s">
        <v>23</v>
      </c>
      <c r="B78" s="21">
        <v>44280</v>
      </c>
    </row>
    <row r="79" spans="1:4" x14ac:dyDescent="0.2">
      <c r="A79" s="20" t="s">
        <v>24</v>
      </c>
    </row>
    <row r="80" spans="1:4" x14ac:dyDescent="0.2">
      <c r="A80" s="20" t="s">
        <v>25</v>
      </c>
      <c r="B80" s="20" t="s">
        <v>26</v>
      </c>
    </row>
    <row r="81" spans="1:4" x14ac:dyDescent="0.2">
      <c r="A81" s="20" t="s">
        <v>27</v>
      </c>
      <c r="B81" s="20" t="s">
        <v>175</v>
      </c>
    </row>
    <row r="83" spans="1:4" x14ac:dyDescent="0.2">
      <c r="A83" s="20" t="s">
        <v>28</v>
      </c>
      <c r="B83" s="20" t="s">
        <v>29</v>
      </c>
      <c r="C83" s="20" t="s">
        <v>30</v>
      </c>
      <c r="D83" s="20" t="s">
        <v>31</v>
      </c>
    </row>
    <row r="84" spans="1:4" x14ac:dyDescent="0.2">
      <c r="A84" s="20" t="s">
        <v>32</v>
      </c>
      <c r="B84" s="20" t="s">
        <v>32</v>
      </c>
      <c r="C84" s="20">
        <v>466</v>
      </c>
      <c r="D84" s="20" t="s">
        <v>33</v>
      </c>
    </row>
    <row r="86" spans="1:4" x14ac:dyDescent="0.2">
      <c r="A86" s="20" t="s">
        <v>23</v>
      </c>
      <c r="B86" s="21">
        <v>44280</v>
      </c>
    </row>
    <row r="87" spans="1:4" x14ac:dyDescent="0.2">
      <c r="A87" s="20" t="s">
        <v>24</v>
      </c>
    </row>
    <row r="88" spans="1:4" x14ac:dyDescent="0.2">
      <c r="A88" s="20" t="s">
        <v>25</v>
      </c>
      <c r="B88" s="20" t="s">
        <v>26</v>
      </c>
    </row>
    <row r="89" spans="1:4" x14ac:dyDescent="0.2">
      <c r="A89" s="20" t="s">
        <v>27</v>
      </c>
      <c r="B89" s="20" t="s">
        <v>176</v>
      </c>
    </row>
    <row r="91" spans="1:4" x14ac:dyDescent="0.2">
      <c r="A91" s="20" t="s">
        <v>28</v>
      </c>
      <c r="B91" s="20" t="s">
        <v>29</v>
      </c>
      <c r="C91" s="20" t="s">
        <v>30</v>
      </c>
      <c r="D91" s="20" t="s">
        <v>31</v>
      </c>
    </row>
    <row r="92" spans="1:4" x14ac:dyDescent="0.2">
      <c r="A92" s="20" t="s">
        <v>32</v>
      </c>
      <c r="B92" s="20" t="s">
        <v>32</v>
      </c>
      <c r="C92" s="20">
        <v>501</v>
      </c>
      <c r="D92" s="20" t="s">
        <v>33</v>
      </c>
    </row>
    <row r="94" spans="1:4" x14ac:dyDescent="0.2">
      <c r="A94" s="20" t="s">
        <v>23</v>
      </c>
      <c r="B94" s="21">
        <v>44280</v>
      </c>
    </row>
    <row r="95" spans="1:4" x14ac:dyDescent="0.2">
      <c r="A95" s="20" t="s">
        <v>24</v>
      </c>
    </row>
    <row r="96" spans="1:4" x14ac:dyDescent="0.2">
      <c r="A96" s="20" t="s">
        <v>25</v>
      </c>
      <c r="B96" s="20" t="s">
        <v>26</v>
      </c>
    </row>
    <row r="97" spans="1:4" x14ac:dyDescent="0.2">
      <c r="A97" s="20" t="s">
        <v>27</v>
      </c>
      <c r="B97" s="20" t="s">
        <v>177</v>
      </c>
    </row>
    <row r="99" spans="1:4" x14ac:dyDescent="0.2">
      <c r="A99" s="20" t="s">
        <v>28</v>
      </c>
      <c r="B99" s="20" t="s">
        <v>29</v>
      </c>
      <c r="C99" s="20" t="s">
        <v>30</v>
      </c>
      <c r="D99" s="20" t="s">
        <v>31</v>
      </c>
    </row>
    <row r="100" spans="1:4" x14ac:dyDescent="0.2">
      <c r="A100" s="20" t="s">
        <v>32</v>
      </c>
      <c r="B100" s="20" t="s">
        <v>32</v>
      </c>
      <c r="C100" s="20">
        <v>1700</v>
      </c>
      <c r="D100" s="20" t="s">
        <v>33</v>
      </c>
    </row>
    <row r="102" spans="1:4" x14ac:dyDescent="0.2">
      <c r="A102" s="20" t="s">
        <v>23</v>
      </c>
      <c r="B102" s="21">
        <v>44280</v>
      </c>
    </row>
    <row r="103" spans="1:4" x14ac:dyDescent="0.2">
      <c r="A103" s="20" t="s">
        <v>24</v>
      </c>
    </row>
    <row r="104" spans="1:4" x14ac:dyDescent="0.2">
      <c r="A104" s="20" t="s">
        <v>25</v>
      </c>
      <c r="B104" s="20" t="s">
        <v>26</v>
      </c>
    </row>
    <row r="105" spans="1:4" x14ac:dyDescent="0.2">
      <c r="A105" s="20" t="s">
        <v>27</v>
      </c>
      <c r="B105" s="20" t="s">
        <v>178</v>
      </c>
    </row>
    <row r="107" spans="1:4" x14ac:dyDescent="0.2">
      <c r="A107" s="20" t="s">
        <v>28</v>
      </c>
      <c r="B107" s="20" t="s">
        <v>29</v>
      </c>
      <c r="C107" s="20" t="s">
        <v>30</v>
      </c>
      <c r="D107" s="20" t="s">
        <v>31</v>
      </c>
    </row>
    <row r="108" spans="1:4" x14ac:dyDescent="0.2">
      <c r="A108" s="20" t="s">
        <v>32</v>
      </c>
      <c r="B108" s="20" t="s">
        <v>32</v>
      </c>
      <c r="C108" s="20">
        <v>1730</v>
      </c>
      <c r="D108" s="20" t="s">
        <v>33</v>
      </c>
    </row>
    <row r="110" spans="1:4" x14ac:dyDescent="0.2">
      <c r="A110" s="20" t="s">
        <v>23</v>
      </c>
      <c r="B110" s="21">
        <v>44280</v>
      </c>
    </row>
    <row r="111" spans="1:4" x14ac:dyDescent="0.2">
      <c r="A111" s="20" t="s">
        <v>24</v>
      </c>
    </row>
    <row r="112" spans="1:4" x14ac:dyDescent="0.2">
      <c r="A112" s="20" t="s">
        <v>25</v>
      </c>
      <c r="B112" s="20" t="s">
        <v>26</v>
      </c>
    </row>
    <row r="113" spans="1:4" x14ac:dyDescent="0.2">
      <c r="A113" s="20" t="s">
        <v>27</v>
      </c>
      <c r="B113" s="20" t="s">
        <v>179</v>
      </c>
    </row>
    <row r="115" spans="1:4" x14ac:dyDescent="0.2">
      <c r="A115" s="20" t="s">
        <v>28</v>
      </c>
      <c r="B115" s="20" t="s">
        <v>29</v>
      </c>
      <c r="C115" s="20" t="s">
        <v>30</v>
      </c>
      <c r="D115" s="20" t="s">
        <v>31</v>
      </c>
    </row>
    <row r="116" spans="1:4" x14ac:dyDescent="0.2">
      <c r="A116" s="20" t="s">
        <v>32</v>
      </c>
      <c r="B116" s="20" t="s">
        <v>32</v>
      </c>
      <c r="C116" s="20">
        <v>1830</v>
      </c>
      <c r="D116" s="20" t="s">
        <v>33</v>
      </c>
    </row>
    <row r="118" spans="1:4" x14ac:dyDescent="0.2">
      <c r="A118" s="20" t="s">
        <v>23</v>
      </c>
      <c r="B118" s="21">
        <v>44280</v>
      </c>
    </row>
    <row r="119" spans="1:4" x14ac:dyDescent="0.2">
      <c r="A119" s="20" t="s">
        <v>24</v>
      </c>
    </row>
    <row r="120" spans="1:4" x14ac:dyDescent="0.2">
      <c r="A120" s="20" t="s">
        <v>25</v>
      </c>
      <c r="B120" s="20" t="s">
        <v>26</v>
      </c>
    </row>
    <row r="121" spans="1:4" x14ac:dyDescent="0.2">
      <c r="A121" s="20" t="s">
        <v>27</v>
      </c>
      <c r="B121" s="20" t="s">
        <v>180</v>
      </c>
    </row>
    <row r="123" spans="1:4" x14ac:dyDescent="0.2">
      <c r="A123" s="20" t="s">
        <v>28</v>
      </c>
      <c r="B123" s="20" t="s">
        <v>29</v>
      </c>
      <c r="C123" s="20" t="s">
        <v>30</v>
      </c>
      <c r="D123" s="20" t="s">
        <v>31</v>
      </c>
    </row>
    <row r="124" spans="1:4" x14ac:dyDescent="0.2">
      <c r="A124" s="20" t="s">
        <v>32</v>
      </c>
      <c r="B124" s="20" t="s">
        <v>32</v>
      </c>
      <c r="C124" s="20">
        <v>1840</v>
      </c>
      <c r="D124" s="20" t="s">
        <v>33</v>
      </c>
    </row>
    <row r="126" spans="1:4" x14ac:dyDescent="0.2">
      <c r="A126" s="20" t="s">
        <v>23</v>
      </c>
      <c r="B126" s="21">
        <v>44280</v>
      </c>
    </row>
    <row r="127" spans="1:4" x14ac:dyDescent="0.2">
      <c r="A127" s="20" t="s">
        <v>24</v>
      </c>
    </row>
    <row r="128" spans="1:4" x14ac:dyDescent="0.2">
      <c r="A128" s="20" t="s">
        <v>25</v>
      </c>
      <c r="B128" s="20" t="s">
        <v>26</v>
      </c>
    </row>
    <row r="129" spans="1:4" x14ac:dyDescent="0.2">
      <c r="A129" s="20" t="s">
        <v>27</v>
      </c>
      <c r="B129" s="20" t="s">
        <v>181</v>
      </c>
    </row>
    <row r="131" spans="1:4" x14ac:dyDescent="0.2">
      <c r="A131" s="20" t="s">
        <v>28</v>
      </c>
      <c r="B131" s="20" t="s">
        <v>29</v>
      </c>
      <c r="C131" s="20" t="s">
        <v>30</v>
      </c>
      <c r="D131" s="20" t="s">
        <v>31</v>
      </c>
    </row>
    <row r="132" spans="1:4" x14ac:dyDescent="0.2">
      <c r="A132" s="20" t="s">
        <v>32</v>
      </c>
      <c r="B132" s="20" t="s">
        <v>32</v>
      </c>
      <c r="C132" s="20">
        <v>1860</v>
      </c>
      <c r="D132" s="20" t="s">
        <v>33</v>
      </c>
    </row>
    <row r="134" spans="1:4" x14ac:dyDescent="0.2">
      <c r="A134" s="20" t="s">
        <v>23</v>
      </c>
      <c r="B134" s="21">
        <v>44280</v>
      </c>
    </row>
    <row r="135" spans="1:4" x14ac:dyDescent="0.2">
      <c r="A135" s="20" t="s">
        <v>24</v>
      </c>
    </row>
    <row r="136" spans="1:4" x14ac:dyDescent="0.2">
      <c r="A136" s="20" t="s">
        <v>25</v>
      </c>
      <c r="B136" s="20" t="s">
        <v>26</v>
      </c>
    </row>
    <row r="137" spans="1:4" x14ac:dyDescent="0.2">
      <c r="A137" s="20" t="s">
        <v>27</v>
      </c>
      <c r="B137" s="20" t="s">
        <v>182</v>
      </c>
    </row>
    <row r="139" spans="1:4" x14ac:dyDescent="0.2">
      <c r="A139" s="20" t="s">
        <v>28</v>
      </c>
      <c r="B139" s="20" t="s">
        <v>29</v>
      </c>
      <c r="C139" s="20" t="s">
        <v>30</v>
      </c>
      <c r="D139" s="20" t="s">
        <v>31</v>
      </c>
    </row>
    <row r="140" spans="1:4" x14ac:dyDescent="0.2">
      <c r="A140" s="20" t="s">
        <v>32</v>
      </c>
      <c r="B140" s="20" t="s">
        <v>32</v>
      </c>
      <c r="C140" s="20">
        <v>1880</v>
      </c>
      <c r="D140" s="20" t="s">
        <v>33</v>
      </c>
    </row>
    <row r="142" spans="1:4" x14ac:dyDescent="0.2">
      <c r="A142" s="20" t="s">
        <v>23</v>
      </c>
      <c r="B142" s="21">
        <v>44280</v>
      </c>
    </row>
    <row r="143" spans="1:4" x14ac:dyDescent="0.2">
      <c r="A143" s="20" t="s">
        <v>24</v>
      </c>
    </row>
    <row r="144" spans="1:4" x14ac:dyDescent="0.2">
      <c r="A144" s="20" t="s">
        <v>25</v>
      </c>
      <c r="B144" s="20" t="s">
        <v>26</v>
      </c>
    </row>
    <row r="145" spans="1:4" x14ac:dyDescent="0.2">
      <c r="A145" s="20" t="s">
        <v>27</v>
      </c>
      <c r="B145" s="20" t="s">
        <v>183</v>
      </c>
    </row>
    <row r="147" spans="1:4" x14ac:dyDescent="0.2">
      <c r="A147" s="20" t="s">
        <v>28</v>
      </c>
      <c r="B147" s="20" t="s">
        <v>29</v>
      </c>
      <c r="C147" s="20" t="s">
        <v>30</v>
      </c>
      <c r="D147" s="20" t="s">
        <v>31</v>
      </c>
    </row>
    <row r="148" spans="1:4" x14ac:dyDescent="0.2">
      <c r="A148" s="20" t="s">
        <v>32</v>
      </c>
      <c r="B148" s="20" t="s">
        <v>32</v>
      </c>
      <c r="C148" s="20">
        <v>1770</v>
      </c>
      <c r="D148" s="20" t="s">
        <v>33</v>
      </c>
    </row>
    <row r="150" spans="1:4" x14ac:dyDescent="0.2">
      <c r="A150" s="20" t="s">
        <v>23</v>
      </c>
      <c r="B150" s="21">
        <v>44280</v>
      </c>
    </row>
    <row r="151" spans="1:4" x14ac:dyDescent="0.2">
      <c r="A151" s="20" t="s">
        <v>24</v>
      </c>
    </row>
    <row r="152" spans="1:4" x14ac:dyDescent="0.2">
      <c r="A152" s="20" t="s">
        <v>25</v>
      </c>
      <c r="B152" s="20" t="s">
        <v>26</v>
      </c>
    </row>
    <row r="153" spans="1:4" x14ac:dyDescent="0.2">
      <c r="A153" s="20" t="s">
        <v>27</v>
      </c>
      <c r="B153" s="20" t="s">
        <v>184</v>
      </c>
    </row>
    <row r="155" spans="1:4" x14ac:dyDescent="0.2">
      <c r="A155" s="20" t="s">
        <v>28</v>
      </c>
      <c r="B155" s="20" t="s">
        <v>29</v>
      </c>
      <c r="C155" s="20" t="s">
        <v>30</v>
      </c>
      <c r="D155" s="20" t="s">
        <v>31</v>
      </c>
    </row>
    <row r="156" spans="1:4" x14ac:dyDescent="0.2">
      <c r="A156" s="20" t="s">
        <v>32</v>
      </c>
      <c r="B156" s="20" t="s">
        <v>32</v>
      </c>
      <c r="C156" s="20">
        <v>192</v>
      </c>
      <c r="D156" s="20" t="s">
        <v>33</v>
      </c>
    </row>
    <row r="158" spans="1:4" x14ac:dyDescent="0.2">
      <c r="A158" s="20" t="s">
        <v>23</v>
      </c>
      <c r="B158" s="21">
        <v>44280</v>
      </c>
    </row>
    <row r="159" spans="1:4" x14ac:dyDescent="0.2">
      <c r="A159" s="20" t="s">
        <v>24</v>
      </c>
    </row>
    <row r="160" spans="1:4" x14ac:dyDescent="0.2">
      <c r="A160" s="20" t="s">
        <v>25</v>
      </c>
      <c r="B160" s="20" t="s">
        <v>26</v>
      </c>
    </row>
    <row r="161" spans="1:4" x14ac:dyDescent="0.2">
      <c r="A161" s="20" t="s">
        <v>27</v>
      </c>
      <c r="B161" s="20" t="s">
        <v>185</v>
      </c>
    </row>
    <row r="163" spans="1:4" x14ac:dyDescent="0.2">
      <c r="A163" s="20" t="s">
        <v>28</v>
      </c>
      <c r="B163" s="20" t="s">
        <v>29</v>
      </c>
      <c r="C163" s="20" t="s">
        <v>30</v>
      </c>
      <c r="D163" s="20" t="s">
        <v>31</v>
      </c>
    </row>
    <row r="164" spans="1:4" x14ac:dyDescent="0.2">
      <c r="A164" s="20" t="s">
        <v>32</v>
      </c>
      <c r="B164" s="20" t="s">
        <v>32</v>
      </c>
      <c r="C164" s="20">
        <v>179</v>
      </c>
      <c r="D164" s="20" t="s">
        <v>33</v>
      </c>
    </row>
    <row r="166" spans="1:4" x14ac:dyDescent="0.2">
      <c r="A166" s="20" t="s">
        <v>23</v>
      </c>
      <c r="B166" s="21">
        <v>44280</v>
      </c>
    </row>
    <row r="167" spans="1:4" x14ac:dyDescent="0.2">
      <c r="A167" s="20" t="s">
        <v>24</v>
      </c>
    </row>
    <row r="168" spans="1:4" x14ac:dyDescent="0.2">
      <c r="A168" s="20" t="s">
        <v>25</v>
      </c>
      <c r="B168" s="20" t="s">
        <v>26</v>
      </c>
    </row>
    <row r="169" spans="1:4" x14ac:dyDescent="0.2">
      <c r="A169" s="20" t="s">
        <v>27</v>
      </c>
      <c r="B169" s="20" t="s">
        <v>186</v>
      </c>
    </row>
    <row r="171" spans="1:4" x14ac:dyDescent="0.2">
      <c r="A171" s="20" t="s">
        <v>28</v>
      </c>
      <c r="B171" s="20" t="s">
        <v>29</v>
      </c>
      <c r="C171" s="20" t="s">
        <v>30</v>
      </c>
      <c r="D171" s="20" t="s">
        <v>31</v>
      </c>
    </row>
    <row r="172" spans="1:4" x14ac:dyDescent="0.2">
      <c r="A172" s="20" t="s">
        <v>32</v>
      </c>
      <c r="B172" s="20" t="s">
        <v>32</v>
      </c>
      <c r="C172" s="20">
        <v>1800</v>
      </c>
      <c r="D172" s="20" t="s">
        <v>33</v>
      </c>
    </row>
    <row r="174" spans="1:4" x14ac:dyDescent="0.2">
      <c r="A174" s="20" t="s">
        <v>23</v>
      </c>
      <c r="B174" s="21">
        <v>44280</v>
      </c>
    </row>
    <row r="175" spans="1:4" x14ac:dyDescent="0.2">
      <c r="A175" s="20" t="s">
        <v>24</v>
      </c>
    </row>
    <row r="176" spans="1:4" x14ac:dyDescent="0.2">
      <c r="A176" s="20" t="s">
        <v>25</v>
      </c>
      <c r="B176" s="20" t="s">
        <v>26</v>
      </c>
    </row>
    <row r="177" spans="1:4" x14ac:dyDescent="0.2">
      <c r="A177" s="20" t="s">
        <v>27</v>
      </c>
      <c r="B177" s="20" t="s">
        <v>187</v>
      </c>
    </row>
    <row r="179" spans="1:4" x14ac:dyDescent="0.2">
      <c r="A179" s="20" t="s">
        <v>28</v>
      </c>
      <c r="B179" s="20" t="s">
        <v>29</v>
      </c>
      <c r="C179" s="20" t="s">
        <v>30</v>
      </c>
      <c r="D179" s="20" t="s">
        <v>31</v>
      </c>
    </row>
    <row r="180" spans="1:4" x14ac:dyDescent="0.2">
      <c r="A180" s="20" t="s">
        <v>32</v>
      </c>
      <c r="B180" s="20" t="s">
        <v>32</v>
      </c>
      <c r="C180" s="20">
        <v>1950</v>
      </c>
      <c r="D180" s="20" t="s">
        <v>33</v>
      </c>
    </row>
    <row r="182" spans="1:4" x14ac:dyDescent="0.2">
      <c r="A182" s="20" t="s">
        <v>23</v>
      </c>
      <c r="B182" s="21">
        <v>44280</v>
      </c>
    </row>
    <row r="183" spans="1:4" x14ac:dyDescent="0.2">
      <c r="A183" s="20" t="s">
        <v>24</v>
      </c>
    </row>
    <row r="184" spans="1:4" x14ac:dyDescent="0.2">
      <c r="A184" s="20" t="s">
        <v>25</v>
      </c>
      <c r="B184" s="20" t="s">
        <v>26</v>
      </c>
    </row>
    <row r="185" spans="1:4" x14ac:dyDescent="0.2">
      <c r="A185" s="20" t="s">
        <v>27</v>
      </c>
      <c r="B185" s="20" t="s">
        <v>188</v>
      </c>
    </row>
    <row r="187" spans="1:4" x14ac:dyDescent="0.2">
      <c r="A187" s="20" t="s">
        <v>28</v>
      </c>
      <c r="B187" s="20" t="s">
        <v>29</v>
      </c>
      <c r="C187" s="20" t="s">
        <v>30</v>
      </c>
      <c r="D187" s="20" t="s">
        <v>31</v>
      </c>
    </row>
    <row r="188" spans="1:4" x14ac:dyDescent="0.2">
      <c r="A188" s="20" t="s">
        <v>32</v>
      </c>
      <c r="B188" s="20" t="s">
        <v>32</v>
      </c>
      <c r="C188" s="20">
        <v>2040</v>
      </c>
      <c r="D188" s="20" t="s">
        <v>33</v>
      </c>
    </row>
  </sheetData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H1:N24"/>
  <sheetViews>
    <sheetView workbookViewId="0">
      <selection activeCell="L12" sqref="L12"/>
    </sheetView>
  </sheetViews>
  <sheetFormatPr baseColWidth="10" defaultColWidth="8.83203125" defaultRowHeight="15" x14ac:dyDescent="0.2"/>
  <sheetData>
    <row r="1" spans="8:14" x14ac:dyDescent="0.2">
      <c r="H1" s="1"/>
      <c r="I1" s="1"/>
      <c r="J1" s="1"/>
      <c r="K1" s="1"/>
      <c r="L1" s="1" t="s">
        <v>34</v>
      </c>
      <c r="M1" s="4">
        <f>'Summary Exp. 3'!O15</f>
        <v>1930</v>
      </c>
    </row>
    <row r="2" spans="8:14" x14ac:dyDescent="0.2">
      <c r="H2" s="22" t="s">
        <v>35</v>
      </c>
      <c r="I2" s="22" t="s">
        <v>1</v>
      </c>
      <c r="J2" s="1" t="s">
        <v>36</v>
      </c>
      <c r="K2" s="1" t="s">
        <v>39</v>
      </c>
      <c r="L2" s="1" t="s">
        <v>12</v>
      </c>
      <c r="M2" s="1" t="s">
        <v>2</v>
      </c>
      <c r="N2" s="1" t="s">
        <v>219</v>
      </c>
    </row>
    <row r="3" spans="8:14" x14ac:dyDescent="0.2">
      <c r="H3" t="s">
        <v>37</v>
      </c>
      <c r="I3">
        <v>1</v>
      </c>
      <c r="J3" s="13">
        <v>0</v>
      </c>
      <c r="K3">
        <f t="shared" ref="K3:K12" si="0">J3/60</f>
        <v>0</v>
      </c>
      <c r="L3" s="5">
        <f>'6 mLh'!C92</f>
        <v>501</v>
      </c>
      <c r="M3" s="3">
        <f t="shared" ref="M3:M12" si="1">L3/$M$1</f>
        <v>0.25958549222797928</v>
      </c>
      <c r="N3" s="5">
        <f>J3*I3/60</f>
        <v>0</v>
      </c>
    </row>
    <row r="4" spans="8:14" x14ac:dyDescent="0.2">
      <c r="H4" t="s">
        <v>37</v>
      </c>
      <c r="I4">
        <v>10</v>
      </c>
      <c r="J4" s="13">
        <v>30</v>
      </c>
      <c r="K4">
        <f t="shared" si="0"/>
        <v>0.5</v>
      </c>
      <c r="L4" s="5">
        <f>'6 mLh'!C100</f>
        <v>1700</v>
      </c>
      <c r="M4" s="3">
        <f t="shared" si="1"/>
        <v>0.88082901554404147</v>
      </c>
      <c r="N4" s="5">
        <f t="shared" ref="N4:N12" si="2">J4*I4/60</f>
        <v>5</v>
      </c>
    </row>
    <row r="5" spans="8:14" x14ac:dyDescent="0.2">
      <c r="H5" t="s">
        <v>37</v>
      </c>
      <c r="I5">
        <v>10</v>
      </c>
      <c r="J5" s="13">
        <v>60</v>
      </c>
      <c r="K5">
        <f t="shared" si="0"/>
        <v>1</v>
      </c>
      <c r="L5">
        <f>'6 mLh'!C108</f>
        <v>1730</v>
      </c>
      <c r="M5" s="3">
        <f t="shared" si="1"/>
        <v>0.89637305699481862</v>
      </c>
      <c r="N5" s="5">
        <f t="shared" si="2"/>
        <v>10</v>
      </c>
    </row>
    <row r="6" spans="8:14" x14ac:dyDescent="0.2">
      <c r="H6" t="s">
        <v>37</v>
      </c>
      <c r="I6">
        <v>10</v>
      </c>
      <c r="J6" s="13">
        <v>90</v>
      </c>
      <c r="K6">
        <f t="shared" si="0"/>
        <v>1.5</v>
      </c>
      <c r="L6">
        <f>'6 mLh'!C116</f>
        <v>1830</v>
      </c>
      <c r="M6" s="3">
        <f t="shared" si="1"/>
        <v>0.94818652849740936</v>
      </c>
      <c r="N6" s="5">
        <f t="shared" si="2"/>
        <v>15</v>
      </c>
    </row>
    <row r="7" spans="8:14" x14ac:dyDescent="0.2">
      <c r="H7" t="s">
        <v>37</v>
      </c>
      <c r="I7">
        <v>10</v>
      </c>
      <c r="J7" s="13">
        <v>120</v>
      </c>
      <c r="K7">
        <f t="shared" si="0"/>
        <v>2</v>
      </c>
      <c r="L7">
        <f>'6 mLh'!C124</f>
        <v>1840</v>
      </c>
      <c r="M7" s="3">
        <f t="shared" si="1"/>
        <v>0.95336787564766834</v>
      </c>
      <c r="N7" s="5">
        <f t="shared" si="2"/>
        <v>20</v>
      </c>
    </row>
    <row r="8" spans="8:14" x14ac:dyDescent="0.2">
      <c r="H8" t="s">
        <v>37</v>
      </c>
      <c r="I8">
        <v>10</v>
      </c>
      <c r="J8" s="13">
        <v>150</v>
      </c>
      <c r="K8">
        <f t="shared" si="0"/>
        <v>2.5</v>
      </c>
      <c r="L8">
        <f>'6 mLh'!C132</f>
        <v>1860</v>
      </c>
      <c r="M8" s="3">
        <f t="shared" si="1"/>
        <v>0.96373056994818651</v>
      </c>
      <c r="N8" s="5">
        <f t="shared" si="2"/>
        <v>25</v>
      </c>
    </row>
    <row r="9" spans="8:14" x14ac:dyDescent="0.2">
      <c r="H9" t="s">
        <v>37</v>
      </c>
      <c r="I9">
        <v>10</v>
      </c>
      <c r="J9" s="17">
        <v>180</v>
      </c>
      <c r="K9" s="17">
        <f t="shared" si="0"/>
        <v>3</v>
      </c>
      <c r="L9" s="5">
        <f>'6 mLh'!C140</f>
        <v>1880</v>
      </c>
      <c r="M9" s="69">
        <f t="shared" si="1"/>
        <v>0.97409326424870468</v>
      </c>
      <c r="N9" s="5">
        <f t="shared" si="2"/>
        <v>30</v>
      </c>
    </row>
    <row r="10" spans="8:14" x14ac:dyDescent="0.2">
      <c r="H10" s="23" t="s">
        <v>37</v>
      </c>
      <c r="I10" s="23">
        <v>1</v>
      </c>
      <c r="J10" s="28">
        <v>0</v>
      </c>
      <c r="K10" s="4">
        <f t="shared" si="0"/>
        <v>0</v>
      </c>
      <c r="L10" s="24">
        <f>'6 mLh'!C148</f>
        <v>1770</v>
      </c>
      <c r="M10" s="3">
        <f t="shared" si="1"/>
        <v>0.91709844559585496</v>
      </c>
      <c r="N10" s="5">
        <f t="shared" si="2"/>
        <v>0</v>
      </c>
    </row>
    <row r="11" spans="8:14" x14ac:dyDescent="0.2">
      <c r="H11" s="13" t="s">
        <v>38</v>
      </c>
      <c r="I11" s="13">
        <v>1</v>
      </c>
      <c r="J11" s="28">
        <f>15.5*60</f>
        <v>930</v>
      </c>
      <c r="K11" s="4">
        <f t="shared" si="0"/>
        <v>15.5</v>
      </c>
      <c r="L11" s="25">
        <f>'6 mLh'!C156</f>
        <v>192</v>
      </c>
      <c r="M11" s="3">
        <f t="shared" si="1"/>
        <v>9.9481865284974089E-2</v>
      </c>
      <c r="N11" s="5">
        <f t="shared" si="2"/>
        <v>15.5</v>
      </c>
    </row>
    <row r="12" spans="8:14" x14ac:dyDescent="0.2">
      <c r="H12" t="s">
        <v>38</v>
      </c>
      <c r="I12" s="13">
        <v>1</v>
      </c>
      <c r="J12" s="87">
        <f>16.5*60</f>
        <v>990</v>
      </c>
      <c r="K12" s="4">
        <f t="shared" si="0"/>
        <v>16.5</v>
      </c>
      <c r="L12" s="25">
        <f>'6 mLh'!C164</f>
        <v>179</v>
      </c>
      <c r="M12" s="94">
        <f t="shared" si="1"/>
        <v>9.2746113989637308E-2</v>
      </c>
      <c r="N12" s="5">
        <f t="shared" si="2"/>
        <v>16.5</v>
      </c>
    </row>
    <row r="13" spans="8:14" x14ac:dyDescent="0.2">
      <c r="I13" s="13"/>
      <c r="J13" s="27"/>
      <c r="K13" s="4"/>
      <c r="L13" s="25"/>
      <c r="M13" s="3"/>
    </row>
    <row r="14" spans="8:14" x14ac:dyDescent="0.2">
      <c r="I14" s="13"/>
      <c r="J14" s="27"/>
      <c r="K14" s="4"/>
      <c r="L14" s="25"/>
      <c r="M14" s="3"/>
    </row>
    <row r="15" spans="8:14" x14ac:dyDescent="0.2">
      <c r="I15" s="13"/>
      <c r="J15" s="27"/>
      <c r="K15" s="4"/>
      <c r="L15" s="25"/>
      <c r="M15" s="3"/>
    </row>
    <row r="16" spans="8:14" x14ac:dyDescent="0.2">
      <c r="I16" s="13"/>
      <c r="J16" s="27"/>
      <c r="K16" s="4"/>
      <c r="L16" s="25"/>
      <c r="M16" s="3"/>
    </row>
    <row r="17" spans="9:13" x14ac:dyDescent="0.2">
      <c r="I17" s="13"/>
      <c r="J17" s="27"/>
      <c r="K17" s="4"/>
      <c r="L17" s="25"/>
      <c r="M17" s="3"/>
    </row>
    <row r="18" spans="9:13" x14ac:dyDescent="0.2">
      <c r="I18" s="13"/>
      <c r="J18" s="27"/>
      <c r="K18" s="4"/>
      <c r="L18" s="25"/>
      <c r="M18" s="3"/>
    </row>
    <row r="19" spans="9:13" x14ac:dyDescent="0.2">
      <c r="I19" s="13"/>
      <c r="J19" s="27"/>
      <c r="K19" s="4"/>
      <c r="L19" s="25"/>
      <c r="M19" s="3"/>
    </row>
    <row r="20" spans="9:13" x14ac:dyDescent="0.2">
      <c r="I20" s="13"/>
      <c r="J20" s="27"/>
      <c r="K20" s="4"/>
      <c r="L20" s="25"/>
      <c r="M20" s="3"/>
    </row>
    <row r="21" spans="9:13" x14ac:dyDescent="0.2">
      <c r="I21" s="13"/>
      <c r="J21" s="27"/>
      <c r="K21" s="4"/>
      <c r="L21" s="25"/>
      <c r="M21" s="3"/>
    </row>
    <row r="22" spans="9:13" x14ac:dyDescent="0.2">
      <c r="I22" s="13"/>
      <c r="J22" s="27"/>
      <c r="K22" s="4"/>
      <c r="L22" s="5"/>
      <c r="M22" s="3"/>
    </row>
    <row r="23" spans="9:13" x14ac:dyDescent="0.2">
      <c r="I23" s="13"/>
      <c r="J23" s="27"/>
      <c r="K23" s="4"/>
      <c r="L23" s="5"/>
      <c r="M23" s="3"/>
    </row>
    <row r="24" spans="9:13" x14ac:dyDescent="0.2">
      <c r="I24" s="13"/>
      <c r="J24" s="27"/>
      <c r="K24" s="4"/>
      <c r="L24" s="25"/>
      <c r="M24" s="3"/>
    </row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142A1-42FC-3E4A-93DD-8A11D1FCFDD9}">
  <dimension ref="A1:P60"/>
  <sheetViews>
    <sheetView workbookViewId="0">
      <selection activeCell="J19" sqref="J19"/>
    </sheetView>
  </sheetViews>
  <sheetFormatPr baseColWidth="10" defaultColWidth="8.83203125" defaultRowHeight="15" x14ac:dyDescent="0.2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</cols>
  <sheetData>
    <row r="1" spans="1:14" x14ac:dyDescent="0.2">
      <c r="A1" s="20" t="s">
        <v>17</v>
      </c>
      <c r="B1" s="21">
        <v>44293</v>
      </c>
      <c r="G1" s="1"/>
      <c r="H1" s="1"/>
      <c r="I1" s="1"/>
      <c r="J1" s="1"/>
      <c r="K1" s="1" t="s">
        <v>34</v>
      </c>
      <c r="L1" s="4">
        <f>'Summary Exp. 3'!O15</f>
        <v>1930</v>
      </c>
    </row>
    <row r="2" spans="1:14" x14ac:dyDescent="0.2">
      <c r="A2" s="20" t="s">
        <v>18</v>
      </c>
      <c r="B2" s="20" t="s">
        <v>19</v>
      </c>
      <c r="G2" s="22" t="s">
        <v>35</v>
      </c>
      <c r="H2" s="22" t="s">
        <v>1</v>
      </c>
      <c r="I2" s="1" t="s">
        <v>36</v>
      </c>
      <c r="J2" s="1" t="s">
        <v>39</v>
      </c>
      <c r="K2" s="1" t="s">
        <v>12</v>
      </c>
      <c r="L2" s="1" t="s">
        <v>2</v>
      </c>
      <c r="M2" s="1" t="s">
        <v>219</v>
      </c>
      <c r="N2" s="1"/>
    </row>
    <row r="3" spans="1:14" x14ac:dyDescent="0.2">
      <c r="A3" s="20" t="s">
        <v>20</v>
      </c>
      <c r="B3" s="20" t="s">
        <v>21</v>
      </c>
      <c r="G3" s="13" t="s">
        <v>37</v>
      </c>
      <c r="H3" s="13">
        <v>13</v>
      </c>
      <c r="I3" s="28">
        <v>0</v>
      </c>
      <c r="J3" s="4">
        <f t="shared" ref="J3:J9" si="0">I3/60</f>
        <v>0</v>
      </c>
      <c r="K3" s="25">
        <f>C12</f>
        <v>164</v>
      </c>
      <c r="L3" s="3">
        <f>K3/$L$1</f>
        <v>8.4974093264248707E-2</v>
      </c>
      <c r="M3" s="5">
        <f>H3*I3/60</f>
        <v>0</v>
      </c>
      <c r="N3" s="84"/>
    </row>
    <row r="4" spans="1:14" x14ac:dyDescent="0.2">
      <c r="A4" s="20" t="s">
        <v>22</v>
      </c>
      <c r="B4" s="20" t="s">
        <v>21</v>
      </c>
      <c r="G4" s="13" t="s">
        <v>38</v>
      </c>
      <c r="H4" s="13">
        <v>13</v>
      </c>
      <c r="I4" s="27">
        <v>0</v>
      </c>
      <c r="J4" s="4">
        <f t="shared" si="0"/>
        <v>0</v>
      </c>
      <c r="K4" s="25">
        <f>C20</f>
        <v>276</v>
      </c>
      <c r="L4" s="3">
        <f t="shared" ref="L4:L9" si="1">K4/$L$1</f>
        <v>0.14300518134715026</v>
      </c>
      <c r="M4" s="5">
        <f t="shared" ref="M4:M9" si="2">H4*I4/60</f>
        <v>0</v>
      </c>
      <c r="N4" s="84"/>
    </row>
    <row r="5" spans="1:14" x14ac:dyDescent="0.2">
      <c r="G5" t="s">
        <v>38</v>
      </c>
      <c r="H5" s="13">
        <v>13</v>
      </c>
      <c r="I5" s="27">
        <v>10</v>
      </c>
      <c r="J5" s="4">
        <f t="shared" si="0"/>
        <v>0.16666666666666666</v>
      </c>
      <c r="K5" s="25">
        <f>C28</f>
        <v>449</v>
      </c>
      <c r="L5" s="3">
        <f t="shared" si="1"/>
        <v>0.23264248704663212</v>
      </c>
      <c r="M5" s="5">
        <f t="shared" si="2"/>
        <v>2.1666666666666665</v>
      </c>
      <c r="N5" s="84"/>
    </row>
    <row r="6" spans="1:14" x14ac:dyDescent="0.2">
      <c r="A6" s="20" t="s">
        <v>23</v>
      </c>
      <c r="B6" s="21">
        <v>44281</v>
      </c>
      <c r="G6" t="s">
        <v>38</v>
      </c>
      <c r="H6" s="13">
        <v>13</v>
      </c>
      <c r="I6" s="27">
        <v>20</v>
      </c>
      <c r="J6" s="4">
        <f t="shared" si="0"/>
        <v>0.33333333333333331</v>
      </c>
      <c r="K6" s="25">
        <f>C36</f>
        <v>528</v>
      </c>
      <c r="L6" s="3">
        <f t="shared" si="1"/>
        <v>0.27357512953367874</v>
      </c>
      <c r="M6" s="5">
        <f t="shared" si="2"/>
        <v>4.333333333333333</v>
      </c>
      <c r="N6" s="84"/>
    </row>
    <row r="7" spans="1:14" x14ac:dyDescent="0.2">
      <c r="A7" s="20" t="s">
        <v>24</v>
      </c>
      <c r="G7" t="s">
        <v>38</v>
      </c>
      <c r="H7" s="13">
        <v>13</v>
      </c>
      <c r="I7" s="27">
        <v>30</v>
      </c>
      <c r="J7" s="4">
        <f t="shared" si="0"/>
        <v>0.5</v>
      </c>
      <c r="K7" s="25">
        <f>C44</f>
        <v>588</v>
      </c>
      <c r="L7" s="66">
        <f t="shared" si="1"/>
        <v>0.30466321243523314</v>
      </c>
      <c r="M7" s="5">
        <f t="shared" si="2"/>
        <v>6.5</v>
      </c>
      <c r="N7" s="89"/>
    </row>
    <row r="8" spans="1:14" x14ac:dyDescent="0.2">
      <c r="A8" s="20" t="s">
        <v>25</v>
      </c>
      <c r="B8" s="20" t="s">
        <v>26</v>
      </c>
      <c r="G8" t="s">
        <v>38</v>
      </c>
      <c r="H8" s="13">
        <v>13</v>
      </c>
      <c r="I8" s="27">
        <v>60</v>
      </c>
      <c r="J8" s="4">
        <f t="shared" si="0"/>
        <v>1</v>
      </c>
      <c r="K8" s="25">
        <f>C52</f>
        <v>593</v>
      </c>
      <c r="L8" s="93">
        <f t="shared" si="1"/>
        <v>0.30725388601036269</v>
      </c>
      <c r="M8" s="5">
        <f t="shared" si="2"/>
        <v>13</v>
      </c>
      <c r="N8" s="89"/>
    </row>
    <row r="9" spans="1:14" x14ac:dyDescent="0.2">
      <c r="A9" s="20" t="s">
        <v>27</v>
      </c>
      <c r="B9" s="20" t="s">
        <v>197</v>
      </c>
      <c r="G9" t="s">
        <v>38</v>
      </c>
      <c r="H9" s="13">
        <v>13</v>
      </c>
      <c r="I9" s="27">
        <v>90</v>
      </c>
      <c r="J9" s="4">
        <f t="shared" si="0"/>
        <v>1.5</v>
      </c>
      <c r="K9" s="25">
        <f>C60</f>
        <v>603</v>
      </c>
      <c r="L9" s="66">
        <f t="shared" si="1"/>
        <v>0.31243523316062177</v>
      </c>
      <c r="M9" s="5">
        <f t="shared" si="2"/>
        <v>19.5</v>
      </c>
      <c r="N9" s="89"/>
    </row>
    <row r="10" spans="1:14" x14ac:dyDescent="0.2">
      <c r="H10" s="13"/>
      <c r="I10" s="27"/>
      <c r="J10" s="4"/>
      <c r="K10" s="25"/>
      <c r="L10" s="3"/>
      <c r="M10" s="4"/>
      <c r="N10" s="84"/>
    </row>
    <row r="11" spans="1:14" x14ac:dyDescent="0.2">
      <c r="A11" s="20" t="s">
        <v>28</v>
      </c>
      <c r="B11" s="20" t="s">
        <v>29</v>
      </c>
      <c r="C11" s="20" t="s">
        <v>30</v>
      </c>
      <c r="D11" s="20" t="s">
        <v>31</v>
      </c>
      <c r="H11" s="13"/>
      <c r="I11" s="27"/>
      <c r="J11" s="4"/>
      <c r="K11" s="25"/>
      <c r="L11" s="3"/>
      <c r="M11" s="4"/>
      <c r="N11" s="84"/>
    </row>
    <row r="12" spans="1:14" x14ac:dyDescent="0.2">
      <c r="A12" s="20" t="s">
        <v>32</v>
      </c>
      <c r="B12" s="20" t="s">
        <v>32</v>
      </c>
      <c r="C12" s="20">
        <v>164</v>
      </c>
      <c r="D12" s="20" t="s">
        <v>33</v>
      </c>
      <c r="H12" s="13"/>
      <c r="I12" s="27"/>
      <c r="J12" s="4"/>
      <c r="K12" s="25"/>
      <c r="L12" s="3"/>
      <c r="M12" s="4"/>
      <c r="N12" s="84"/>
    </row>
    <row r="13" spans="1:14" x14ac:dyDescent="0.2">
      <c r="N13" s="84"/>
    </row>
    <row r="14" spans="1:14" x14ac:dyDescent="0.2">
      <c r="A14" s="20" t="s">
        <v>23</v>
      </c>
      <c r="B14" s="21">
        <v>44281</v>
      </c>
      <c r="N14" s="84"/>
    </row>
    <row r="15" spans="1:14" x14ac:dyDescent="0.2">
      <c r="A15" s="20" t="s">
        <v>24</v>
      </c>
      <c r="N15" s="84"/>
    </row>
    <row r="16" spans="1:14" x14ac:dyDescent="0.2">
      <c r="A16" s="20" t="s">
        <v>25</v>
      </c>
      <c r="B16" s="20" t="s">
        <v>26</v>
      </c>
      <c r="N16" s="84"/>
    </row>
    <row r="17" spans="1:16" x14ac:dyDescent="0.2">
      <c r="A17" s="20" t="s">
        <v>27</v>
      </c>
      <c r="B17" s="20" t="s">
        <v>196</v>
      </c>
      <c r="N17" s="84"/>
    </row>
    <row r="18" spans="1:16" x14ac:dyDescent="0.2">
      <c r="H18" s="13"/>
      <c r="I18" s="27"/>
      <c r="J18" s="4"/>
      <c r="K18" s="25"/>
      <c r="L18" s="3"/>
      <c r="M18" s="4"/>
      <c r="N18" s="84"/>
    </row>
    <row r="19" spans="1:16" x14ac:dyDescent="0.2">
      <c r="A19" s="20" t="s">
        <v>28</v>
      </c>
      <c r="B19" s="20" t="s">
        <v>29</v>
      </c>
      <c r="C19" s="20" t="s">
        <v>30</v>
      </c>
      <c r="D19" s="20" t="s">
        <v>31</v>
      </c>
      <c r="H19" s="13"/>
      <c r="I19" s="27"/>
      <c r="J19" s="4"/>
      <c r="K19" s="25"/>
      <c r="L19" s="3"/>
      <c r="M19" s="5"/>
      <c r="N19" s="3"/>
      <c r="O19" s="4"/>
      <c r="P19" s="84"/>
    </row>
    <row r="20" spans="1:16" x14ac:dyDescent="0.2">
      <c r="A20" s="20" t="s">
        <v>32</v>
      </c>
      <c r="B20" s="20" t="s">
        <v>32</v>
      </c>
      <c r="C20" s="20">
        <v>276</v>
      </c>
      <c r="D20" s="20" t="s">
        <v>33</v>
      </c>
      <c r="H20" s="13"/>
      <c r="I20" s="27"/>
      <c r="J20" s="4"/>
      <c r="K20" s="5"/>
      <c r="L20" s="3"/>
      <c r="M20" s="5"/>
      <c r="N20" s="3"/>
      <c r="O20" s="4"/>
      <c r="P20" s="84"/>
    </row>
    <row r="21" spans="1:16" x14ac:dyDescent="0.2">
      <c r="H21" s="13"/>
      <c r="I21" s="27"/>
      <c r="J21" s="4"/>
      <c r="K21" s="5"/>
      <c r="L21" s="3"/>
      <c r="M21" s="5"/>
      <c r="N21" s="3"/>
      <c r="O21" s="4"/>
      <c r="P21" s="84"/>
    </row>
    <row r="22" spans="1:16" x14ac:dyDescent="0.2">
      <c r="A22" s="20" t="s">
        <v>23</v>
      </c>
      <c r="B22" s="21">
        <v>44281</v>
      </c>
      <c r="H22" s="13"/>
      <c r="I22" s="27"/>
      <c r="J22" s="4"/>
      <c r="K22" s="25"/>
      <c r="L22" s="3"/>
      <c r="M22" s="5"/>
      <c r="N22" s="3"/>
      <c r="O22" s="4"/>
      <c r="P22" s="84"/>
    </row>
    <row r="23" spans="1:16" x14ac:dyDescent="0.2">
      <c r="A23" s="20" t="s">
        <v>24</v>
      </c>
      <c r="H23" s="13"/>
      <c r="I23" s="28"/>
      <c r="J23" s="4"/>
      <c r="K23" s="13"/>
      <c r="L23" s="3"/>
    </row>
    <row r="24" spans="1:16" x14ac:dyDescent="0.2">
      <c r="A24" s="20" t="s">
        <v>25</v>
      </c>
      <c r="B24" s="20" t="s">
        <v>26</v>
      </c>
      <c r="H24" s="13"/>
      <c r="I24" s="27"/>
      <c r="J24" s="4"/>
      <c r="L24" s="3"/>
    </row>
    <row r="25" spans="1:16" x14ac:dyDescent="0.2">
      <c r="A25" s="20" t="s">
        <v>27</v>
      </c>
      <c r="B25" s="20" t="s">
        <v>195</v>
      </c>
    </row>
    <row r="27" spans="1:16" x14ac:dyDescent="0.2">
      <c r="A27" s="20" t="s">
        <v>28</v>
      </c>
      <c r="B27" s="20" t="s">
        <v>29</v>
      </c>
      <c r="C27" s="20" t="s">
        <v>30</v>
      </c>
      <c r="D27" s="20" t="s">
        <v>31</v>
      </c>
    </row>
    <row r="28" spans="1:16" x14ac:dyDescent="0.2">
      <c r="A28" s="20" t="s">
        <v>32</v>
      </c>
      <c r="B28" s="20" t="s">
        <v>32</v>
      </c>
      <c r="C28" s="20">
        <v>449</v>
      </c>
      <c r="D28" s="20" t="s">
        <v>33</v>
      </c>
    </row>
    <row r="30" spans="1:16" x14ac:dyDescent="0.2">
      <c r="A30" s="20" t="s">
        <v>23</v>
      </c>
      <c r="B30" s="21">
        <v>44281</v>
      </c>
    </row>
    <row r="31" spans="1:16" x14ac:dyDescent="0.2">
      <c r="A31" s="20" t="s">
        <v>24</v>
      </c>
    </row>
    <row r="32" spans="1:16" x14ac:dyDescent="0.2">
      <c r="A32" s="20" t="s">
        <v>25</v>
      </c>
      <c r="B32" s="20" t="s">
        <v>26</v>
      </c>
    </row>
    <row r="33" spans="1:4" x14ac:dyDescent="0.2">
      <c r="A33" s="20" t="s">
        <v>27</v>
      </c>
      <c r="B33" s="20" t="s">
        <v>194</v>
      </c>
    </row>
    <row r="35" spans="1:4" x14ac:dyDescent="0.2">
      <c r="A35" s="20" t="s">
        <v>28</v>
      </c>
      <c r="B35" s="20" t="s">
        <v>29</v>
      </c>
      <c r="C35" s="20" t="s">
        <v>30</v>
      </c>
      <c r="D35" s="20" t="s">
        <v>31</v>
      </c>
    </row>
    <row r="36" spans="1:4" x14ac:dyDescent="0.2">
      <c r="A36" s="20" t="s">
        <v>32</v>
      </c>
      <c r="B36" s="20" t="s">
        <v>32</v>
      </c>
      <c r="C36" s="20">
        <v>528</v>
      </c>
      <c r="D36" s="20" t="s">
        <v>33</v>
      </c>
    </row>
    <row r="38" spans="1:4" x14ac:dyDescent="0.2">
      <c r="A38" s="20" t="s">
        <v>23</v>
      </c>
      <c r="B38" s="21">
        <v>44281</v>
      </c>
    </row>
    <row r="39" spans="1:4" x14ac:dyDescent="0.2">
      <c r="A39" s="20" t="s">
        <v>24</v>
      </c>
    </row>
    <row r="40" spans="1:4" x14ac:dyDescent="0.2">
      <c r="A40" s="20" t="s">
        <v>25</v>
      </c>
      <c r="B40" s="20" t="s">
        <v>26</v>
      </c>
    </row>
    <row r="41" spans="1:4" x14ac:dyDescent="0.2">
      <c r="A41" s="20" t="s">
        <v>27</v>
      </c>
      <c r="B41" s="20" t="s">
        <v>193</v>
      </c>
    </row>
    <row r="43" spans="1:4" x14ac:dyDescent="0.2">
      <c r="A43" s="20" t="s">
        <v>28</v>
      </c>
      <c r="B43" s="20" t="s">
        <v>29</v>
      </c>
      <c r="C43" s="20" t="s">
        <v>30</v>
      </c>
      <c r="D43" s="20" t="s">
        <v>31</v>
      </c>
    </row>
    <row r="44" spans="1:4" x14ac:dyDescent="0.2">
      <c r="A44" s="20" t="s">
        <v>32</v>
      </c>
      <c r="B44" s="20" t="s">
        <v>32</v>
      </c>
      <c r="C44" s="20">
        <v>588</v>
      </c>
      <c r="D44" s="20" t="s">
        <v>33</v>
      </c>
    </row>
    <row r="46" spans="1:4" x14ac:dyDescent="0.2">
      <c r="A46" s="20" t="s">
        <v>23</v>
      </c>
      <c r="B46" s="21">
        <v>44281</v>
      </c>
    </row>
    <row r="47" spans="1:4" x14ac:dyDescent="0.2">
      <c r="A47" s="20" t="s">
        <v>24</v>
      </c>
    </row>
    <row r="48" spans="1:4" x14ac:dyDescent="0.2">
      <c r="A48" s="20" t="s">
        <v>25</v>
      </c>
      <c r="B48" s="20" t="s">
        <v>26</v>
      </c>
    </row>
    <row r="49" spans="1:4" x14ac:dyDescent="0.2">
      <c r="A49" s="20" t="s">
        <v>27</v>
      </c>
      <c r="B49" s="20" t="s">
        <v>192</v>
      </c>
    </row>
    <row r="51" spans="1:4" x14ac:dyDescent="0.2">
      <c r="A51" s="20" t="s">
        <v>28</v>
      </c>
      <c r="B51" s="20" t="s">
        <v>29</v>
      </c>
      <c r="C51" s="20" t="s">
        <v>30</v>
      </c>
      <c r="D51" s="20" t="s">
        <v>31</v>
      </c>
    </row>
    <row r="52" spans="1:4" x14ac:dyDescent="0.2">
      <c r="A52" s="20" t="s">
        <v>32</v>
      </c>
      <c r="B52" s="20" t="s">
        <v>32</v>
      </c>
      <c r="C52" s="20">
        <v>593</v>
      </c>
      <c r="D52" s="20" t="s">
        <v>33</v>
      </c>
    </row>
    <row r="54" spans="1:4" x14ac:dyDescent="0.2">
      <c r="A54" s="20" t="s">
        <v>23</v>
      </c>
      <c r="B54" s="21">
        <v>44281</v>
      </c>
    </row>
    <row r="55" spans="1:4" x14ac:dyDescent="0.2">
      <c r="A55" s="20" t="s">
        <v>24</v>
      </c>
    </row>
    <row r="56" spans="1:4" x14ac:dyDescent="0.2">
      <c r="A56" s="20" t="s">
        <v>25</v>
      </c>
      <c r="B56" s="20" t="s">
        <v>26</v>
      </c>
    </row>
    <row r="57" spans="1:4" x14ac:dyDescent="0.2">
      <c r="A57" s="20" t="s">
        <v>27</v>
      </c>
      <c r="B57" s="20" t="s">
        <v>191</v>
      </c>
    </row>
    <row r="59" spans="1:4" x14ac:dyDescent="0.2">
      <c r="A59" s="20" t="s">
        <v>28</v>
      </c>
      <c r="B59" s="20" t="s">
        <v>29</v>
      </c>
      <c r="C59" s="20" t="s">
        <v>30</v>
      </c>
      <c r="D59" s="20" t="s">
        <v>31</v>
      </c>
    </row>
    <row r="60" spans="1:4" x14ac:dyDescent="0.2">
      <c r="A60" s="20" t="s">
        <v>32</v>
      </c>
      <c r="B60" s="20" t="s">
        <v>32</v>
      </c>
      <c r="C60" s="20">
        <v>603</v>
      </c>
      <c r="D60" s="20" t="s">
        <v>33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079B0-9E5A-494A-8375-65E174B420C4}">
  <dimension ref="A1:T62"/>
  <sheetViews>
    <sheetView workbookViewId="0">
      <selection activeCell="S25" sqref="S25"/>
    </sheetView>
  </sheetViews>
  <sheetFormatPr baseColWidth="10" defaultColWidth="8.83203125" defaultRowHeight="15" x14ac:dyDescent="0.2"/>
  <cols>
    <col min="1" max="1" width="18.33203125" style="20" bestFit="1" customWidth="1"/>
    <col min="2" max="2" width="14" style="20" bestFit="1" customWidth="1"/>
    <col min="3" max="3" width="6.5" style="20" bestFit="1" customWidth="1"/>
    <col min="4" max="4" width="5.5" style="20" bestFit="1" customWidth="1"/>
    <col min="7" max="7" width="16.6640625" customWidth="1"/>
    <col min="8" max="8" width="12.33203125" customWidth="1"/>
    <col min="12" max="12" width="16.83203125" customWidth="1"/>
    <col min="18" max="18" width="11.33203125" customWidth="1"/>
  </cols>
  <sheetData>
    <row r="1" spans="1:20" x14ac:dyDescent="0.2">
      <c r="A1" s="20" t="s">
        <v>17</v>
      </c>
      <c r="B1" s="21">
        <v>44293</v>
      </c>
      <c r="G1" s="20" t="s">
        <v>17</v>
      </c>
      <c r="H1" s="21">
        <v>44299</v>
      </c>
      <c r="I1" s="20"/>
      <c r="J1" s="20"/>
      <c r="L1" s="20" t="s">
        <v>17</v>
      </c>
      <c r="M1" s="21">
        <v>44314</v>
      </c>
      <c r="N1" s="20"/>
      <c r="O1" s="20"/>
      <c r="Q1" s="20" t="s">
        <v>17</v>
      </c>
      <c r="R1" s="21">
        <v>44335</v>
      </c>
      <c r="S1" s="20"/>
      <c r="T1" s="20"/>
    </row>
    <row r="2" spans="1:20" x14ac:dyDescent="0.2">
      <c r="A2" s="20" t="s">
        <v>18</v>
      </c>
      <c r="B2" s="20" t="s">
        <v>19</v>
      </c>
      <c r="G2" s="20" t="s">
        <v>18</v>
      </c>
      <c r="H2" s="20" t="s">
        <v>19</v>
      </c>
      <c r="I2" s="20"/>
      <c r="J2" s="20"/>
      <c r="L2" s="20" t="s">
        <v>18</v>
      </c>
      <c r="M2" s="20" t="s">
        <v>19</v>
      </c>
      <c r="N2" s="20"/>
      <c r="O2" s="20"/>
      <c r="Q2" s="20" t="s">
        <v>18</v>
      </c>
      <c r="R2" s="20" t="s">
        <v>19</v>
      </c>
      <c r="S2" s="20"/>
      <c r="T2" s="20"/>
    </row>
    <row r="3" spans="1:20" x14ac:dyDescent="0.2">
      <c r="A3" s="20" t="s">
        <v>20</v>
      </c>
      <c r="B3" s="20" t="s">
        <v>21</v>
      </c>
      <c r="G3" s="20" t="s">
        <v>20</v>
      </c>
      <c r="H3" s="20" t="s">
        <v>21</v>
      </c>
      <c r="I3" s="20"/>
      <c r="J3" s="20"/>
      <c r="L3" s="20" t="s">
        <v>20</v>
      </c>
      <c r="M3" s="20" t="s">
        <v>21</v>
      </c>
      <c r="N3" s="20"/>
      <c r="O3" s="20"/>
      <c r="Q3" s="20" t="s">
        <v>20</v>
      </c>
      <c r="R3" s="20" t="s">
        <v>21</v>
      </c>
      <c r="S3" s="20"/>
      <c r="T3" s="20"/>
    </row>
    <row r="4" spans="1:20" x14ac:dyDescent="0.2">
      <c r="A4" s="20" t="s">
        <v>22</v>
      </c>
      <c r="B4" s="20" t="s">
        <v>21</v>
      </c>
      <c r="G4" s="20" t="s">
        <v>22</v>
      </c>
      <c r="H4" s="20" t="s">
        <v>21</v>
      </c>
      <c r="I4" s="20"/>
      <c r="J4" s="20"/>
      <c r="L4" s="20" t="s">
        <v>22</v>
      </c>
      <c r="M4" s="20" t="s">
        <v>21</v>
      </c>
      <c r="N4" s="20"/>
      <c r="O4" s="20"/>
      <c r="Q4" s="20" t="s">
        <v>22</v>
      </c>
      <c r="R4" s="20" t="s">
        <v>21</v>
      </c>
      <c r="S4" s="20"/>
      <c r="T4" s="20"/>
    </row>
    <row r="5" spans="1:20" x14ac:dyDescent="0.2">
      <c r="G5" s="20"/>
      <c r="H5" s="20"/>
      <c r="I5" s="20"/>
      <c r="J5" s="20"/>
      <c r="L5" s="20"/>
      <c r="M5" s="20"/>
      <c r="N5" s="20"/>
      <c r="O5" s="20"/>
      <c r="Q5" s="20"/>
      <c r="R5" s="20"/>
      <c r="S5" s="20"/>
      <c r="T5" s="20"/>
    </row>
    <row r="6" spans="1:20" x14ac:dyDescent="0.2">
      <c r="A6" s="20" t="s">
        <v>23</v>
      </c>
      <c r="B6" s="21">
        <v>44285</v>
      </c>
      <c r="G6" s="20" t="s">
        <v>23</v>
      </c>
      <c r="H6" s="21">
        <v>44294</v>
      </c>
      <c r="I6" s="20"/>
      <c r="J6" s="20"/>
      <c r="L6" s="20" t="s">
        <v>23</v>
      </c>
      <c r="M6" s="21">
        <v>44309</v>
      </c>
      <c r="N6" s="20"/>
      <c r="O6" s="20"/>
      <c r="Q6" s="20" t="s">
        <v>23</v>
      </c>
      <c r="R6" s="21">
        <v>44328</v>
      </c>
      <c r="S6" s="20"/>
      <c r="T6" s="20"/>
    </row>
    <row r="7" spans="1:20" x14ac:dyDescent="0.2">
      <c r="A7" s="20" t="s">
        <v>24</v>
      </c>
      <c r="G7" s="20" t="s">
        <v>24</v>
      </c>
      <c r="H7" s="20"/>
      <c r="I7" s="20"/>
      <c r="J7" s="20"/>
      <c r="L7" s="20" t="s">
        <v>24</v>
      </c>
      <c r="M7" s="20"/>
      <c r="N7" s="20"/>
      <c r="O7" s="20"/>
      <c r="Q7" s="20" t="s">
        <v>24</v>
      </c>
      <c r="R7" s="20"/>
      <c r="S7" s="20"/>
      <c r="T7" s="20"/>
    </row>
    <row r="8" spans="1:20" x14ac:dyDescent="0.2">
      <c r="A8" s="20" t="s">
        <v>25</v>
      </c>
      <c r="B8" s="20" t="s">
        <v>26</v>
      </c>
      <c r="G8" s="20" t="s">
        <v>25</v>
      </c>
      <c r="H8" s="20" t="s">
        <v>26</v>
      </c>
      <c r="I8" s="20"/>
      <c r="J8" s="20"/>
      <c r="L8" s="20" t="s">
        <v>25</v>
      </c>
      <c r="M8" s="20" t="s">
        <v>26</v>
      </c>
      <c r="N8" s="20"/>
      <c r="O8" s="20"/>
      <c r="Q8" s="20" t="s">
        <v>25</v>
      </c>
      <c r="R8" s="20" t="s">
        <v>26</v>
      </c>
      <c r="S8" s="20"/>
      <c r="T8" s="20"/>
    </row>
    <row r="9" spans="1:20" x14ac:dyDescent="0.2">
      <c r="A9" s="20" t="s">
        <v>27</v>
      </c>
      <c r="B9" s="20" t="s">
        <v>200</v>
      </c>
      <c r="G9" s="20" t="s">
        <v>27</v>
      </c>
      <c r="H9" s="20" t="s">
        <v>207</v>
      </c>
      <c r="I9" s="20"/>
      <c r="J9" s="20"/>
      <c r="L9" s="20" t="s">
        <v>27</v>
      </c>
      <c r="M9" s="20" t="s">
        <v>210</v>
      </c>
      <c r="N9" s="20"/>
      <c r="O9" s="20"/>
      <c r="Q9" s="20" t="s">
        <v>27</v>
      </c>
      <c r="R9" s="20" t="s">
        <v>216</v>
      </c>
      <c r="S9" s="20"/>
      <c r="T9" s="20"/>
    </row>
    <row r="10" spans="1:20" x14ac:dyDescent="0.2">
      <c r="G10" s="20"/>
      <c r="H10" s="20"/>
      <c r="I10" s="20"/>
      <c r="J10" s="20"/>
      <c r="L10" s="20"/>
      <c r="M10" s="20"/>
      <c r="N10" s="20"/>
      <c r="O10" s="20"/>
      <c r="Q10" s="20"/>
      <c r="R10" s="20"/>
      <c r="S10" s="20"/>
      <c r="T10" s="20"/>
    </row>
    <row r="11" spans="1:20" x14ac:dyDescent="0.2">
      <c r="A11" s="20" t="s">
        <v>28</v>
      </c>
      <c r="B11" s="20" t="s">
        <v>29</v>
      </c>
      <c r="C11" s="20" t="s">
        <v>30</v>
      </c>
      <c r="D11" s="20" t="s">
        <v>31</v>
      </c>
      <c r="G11" s="20" t="s">
        <v>28</v>
      </c>
      <c r="H11" s="20" t="s">
        <v>29</v>
      </c>
      <c r="I11" s="20" t="s">
        <v>30</v>
      </c>
      <c r="J11" s="20" t="s">
        <v>31</v>
      </c>
      <c r="L11" s="20" t="s">
        <v>28</v>
      </c>
      <c r="M11" s="20" t="s">
        <v>29</v>
      </c>
      <c r="N11" s="20" t="s">
        <v>30</v>
      </c>
      <c r="O11" s="20" t="s">
        <v>31</v>
      </c>
      <c r="Q11" s="20" t="s">
        <v>28</v>
      </c>
      <c r="R11" s="20" t="s">
        <v>29</v>
      </c>
      <c r="S11" s="20" t="s">
        <v>30</v>
      </c>
      <c r="T11" s="20" t="s">
        <v>31</v>
      </c>
    </row>
    <row r="12" spans="1:20" x14ac:dyDescent="0.2">
      <c r="A12" s="20" t="s">
        <v>32</v>
      </c>
      <c r="B12" s="20" t="s">
        <v>32</v>
      </c>
      <c r="C12" s="20">
        <v>1700</v>
      </c>
      <c r="D12" s="20" t="s">
        <v>33</v>
      </c>
      <c r="G12" s="20" t="s">
        <v>32</v>
      </c>
      <c r="H12" s="20" t="s">
        <v>32</v>
      </c>
      <c r="I12" s="20">
        <v>1610</v>
      </c>
      <c r="J12" s="20" t="s">
        <v>33</v>
      </c>
      <c r="L12" s="20" t="s">
        <v>32</v>
      </c>
      <c r="M12" s="20" t="s">
        <v>32</v>
      </c>
      <c r="N12" s="20">
        <v>1680</v>
      </c>
      <c r="O12" s="20" t="s">
        <v>33</v>
      </c>
      <c r="Q12" s="20" t="s">
        <v>32</v>
      </c>
      <c r="R12" s="20" t="s">
        <v>32</v>
      </c>
      <c r="S12" s="20">
        <v>1510</v>
      </c>
      <c r="T12" s="20" t="s">
        <v>33</v>
      </c>
    </row>
    <row r="13" spans="1:20" x14ac:dyDescent="0.2">
      <c r="G13" s="20"/>
      <c r="H13" s="20"/>
      <c r="I13" s="20"/>
      <c r="J13" s="20"/>
      <c r="L13" s="20"/>
      <c r="M13" s="20"/>
      <c r="N13" s="20"/>
      <c r="O13" s="20"/>
      <c r="Q13" s="20"/>
      <c r="R13" s="20"/>
      <c r="S13" s="20"/>
      <c r="T13" s="20"/>
    </row>
    <row r="14" spans="1:20" x14ac:dyDescent="0.2">
      <c r="A14" s="20" t="s">
        <v>23</v>
      </c>
      <c r="B14" s="21">
        <v>44285</v>
      </c>
      <c r="G14" s="20" t="s">
        <v>23</v>
      </c>
      <c r="H14" s="21">
        <v>44294</v>
      </c>
      <c r="I14" s="20"/>
      <c r="J14" s="20"/>
      <c r="L14" s="20" t="s">
        <v>23</v>
      </c>
      <c r="M14" s="21">
        <v>44309</v>
      </c>
      <c r="N14" s="20"/>
      <c r="O14" s="20"/>
      <c r="Q14" s="20" t="s">
        <v>23</v>
      </c>
      <c r="R14" s="21">
        <v>44328</v>
      </c>
      <c r="S14" s="20"/>
      <c r="T14" s="20"/>
    </row>
    <row r="15" spans="1:20" x14ac:dyDescent="0.2">
      <c r="A15" s="20" t="s">
        <v>24</v>
      </c>
      <c r="G15" s="20" t="s">
        <v>24</v>
      </c>
      <c r="H15" s="20"/>
      <c r="I15" s="20"/>
      <c r="J15" s="20"/>
      <c r="L15" s="20" t="s">
        <v>24</v>
      </c>
      <c r="M15" s="20"/>
      <c r="N15" s="20"/>
      <c r="O15" s="20"/>
      <c r="Q15" s="20" t="s">
        <v>24</v>
      </c>
      <c r="R15" s="20"/>
      <c r="S15" s="20"/>
      <c r="T15" s="20"/>
    </row>
    <row r="16" spans="1:20" x14ac:dyDescent="0.2">
      <c r="A16" s="20" t="s">
        <v>25</v>
      </c>
      <c r="B16" s="20" t="s">
        <v>26</v>
      </c>
      <c r="G16" s="20" t="s">
        <v>25</v>
      </c>
      <c r="H16" s="20" t="s">
        <v>26</v>
      </c>
      <c r="I16" s="20"/>
      <c r="J16" s="20"/>
      <c r="L16" s="20" t="s">
        <v>25</v>
      </c>
      <c r="M16" s="20" t="s">
        <v>26</v>
      </c>
      <c r="N16" s="20"/>
      <c r="O16" s="20"/>
      <c r="Q16" s="20" t="s">
        <v>25</v>
      </c>
      <c r="R16" s="20" t="s">
        <v>26</v>
      </c>
      <c r="S16" s="20"/>
      <c r="T16" s="20"/>
    </row>
    <row r="17" spans="1:20" x14ac:dyDescent="0.2">
      <c r="A17" s="20" t="s">
        <v>27</v>
      </c>
      <c r="B17" s="20" t="s">
        <v>199</v>
      </c>
      <c r="G17" s="20" t="s">
        <v>27</v>
      </c>
      <c r="H17" s="20" t="s">
        <v>208</v>
      </c>
      <c r="I17" s="20"/>
      <c r="J17" s="20"/>
      <c r="L17" s="20" t="s">
        <v>27</v>
      </c>
      <c r="M17" s="20" t="s">
        <v>209</v>
      </c>
      <c r="N17" s="20"/>
      <c r="O17" s="20"/>
      <c r="Q17" s="20" t="s">
        <v>27</v>
      </c>
      <c r="R17" s="20" t="s">
        <v>217</v>
      </c>
      <c r="S17" s="20"/>
      <c r="T17" s="20"/>
    </row>
    <row r="18" spans="1:20" x14ac:dyDescent="0.2">
      <c r="G18" s="20"/>
      <c r="H18" s="20"/>
      <c r="I18" s="20"/>
      <c r="J18" s="20"/>
      <c r="L18" s="20"/>
      <c r="M18" s="20"/>
      <c r="N18" s="20"/>
      <c r="O18" s="20"/>
      <c r="Q18" s="20"/>
      <c r="R18" s="20"/>
      <c r="S18" s="20"/>
      <c r="T18" s="20"/>
    </row>
    <row r="19" spans="1:20" x14ac:dyDescent="0.2">
      <c r="A19" s="20" t="s">
        <v>28</v>
      </c>
      <c r="B19" s="20" t="s">
        <v>29</v>
      </c>
      <c r="C19" s="20" t="s">
        <v>30</v>
      </c>
      <c r="D19" s="20" t="s">
        <v>31</v>
      </c>
      <c r="G19" s="20" t="s">
        <v>28</v>
      </c>
      <c r="H19" s="20" t="s">
        <v>29</v>
      </c>
      <c r="I19" s="20" t="s">
        <v>30</v>
      </c>
      <c r="J19" s="20" t="s">
        <v>31</v>
      </c>
      <c r="L19" s="20" t="s">
        <v>28</v>
      </c>
      <c r="M19" s="20" t="s">
        <v>29</v>
      </c>
      <c r="N19" s="20" t="s">
        <v>30</v>
      </c>
      <c r="O19" s="20" t="s">
        <v>31</v>
      </c>
      <c r="Q19" s="20" t="s">
        <v>28</v>
      </c>
      <c r="R19" s="20" t="s">
        <v>29</v>
      </c>
      <c r="S19" s="20" t="s">
        <v>30</v>
      </c>
      <c r="T19" s="20" t="s">
        <v>31</v>
      </c>
    </row>
    <row r="20" spans="1:20" x14ac:dyDescent="0.2">
      <c r="A20" s="20" t="s">
        <v>32</v>
      </c>
      <c r="B20" s="20" t="s">
        <v>32</v>
      </c>
      <c r="C20" s="20">
        <v>1690</v>
      </c>
      <c r="D20" s="20" t="s">
        <v>33</v>
      </c>
      <c r="G20" s="20" t="s">
        <v>32</v>
      </c>
      <c r="H20" s="20" t="s">
        <v>32</v>
      </c>
      <c r="I20" s="20">
        <v>1610</v>
      </c>
      <c r="J20" s="20" t="s">
        <v>33</v>
      </c>
      <c r="L20" s="20" t="s">
        <v>32</v>
      </c>
      <c r="M20" s="20" t="s">
        <v>32</v>
      </c>
      <c r="N20" s="20">
        <v>1720</v>
      </c>
      <c r="O20" s="20" t="s">
        <v>33</v>
      </c>
      <c r="Q20" s="20" t="s">
        <v>32</v>
      </c>
      <c r="R20" s="20" t="s">
        <v>32</v>
      </c>
      <c r="S20" s="20">
        <v>1560</v>
      </c>
      <c r="T20" s="20" t="s">
        <v>33</v>
      </c>
    </row>
    <row r="21" spans="1:20" x14ac:dyDescent="0.2">
      <c r="L21" s="20"/>
      <c r="M21" s="20"/>
      <c r="N21" s="20"/>
      <c r="O21" s="20"/>
      <c r="Q21" s="20"/>
      <c r="R21" s="20"/>
      <c r="S21" s="20"/>
      <c r="T21" s="20"/>
    </row>
    <row r="22" spans="1:20" x14ac:dyDescent="0.2">
      <c r="A22" s="20" t="s">
        <v>23</v>
      </c>
      <c r="B22" s="21">
        <v>44285</v>
      </c>
      <c r="Q22" s="20"/>
      <c r="R22" s="20"/>
      <c r="S22" s="20"/>
      <c r="T22" s="20"/>
    </row>
    <row r="23" spans="1:20" x14ac:dyDescent="0.2">
      <c r="A23" s="20" t="s">
        <v>24</v>
      </c>
      <c r="Q23" s="20"/>
      <c r="R23" s="20"/>
      <c r="S23" s="20"/>
      <c r="T23" s="20"/>
    </row>
    <row r="24" spans="1:20" x14ac:dyDescent="0.2">
      <c r="A24" s="20" t="s">
        <v>25</v>
      </c>
      <c r="B24" s="20" t="s">
        <v>26</v>
      </c>
      <c r="Q24" s="20"/>
      <c r="R24" s="20"/>
      <c r="S24" s="20"/>
      <c r="T24" s="20"/>
    </row>
    <row r="25" spans="1:20" x14ac:dyDescent="0.2">
      <c r="A25" s="20" t="s">
        <v>27</v>
      </c>
      <c r="B25" s="20" t="s">
        <v>198</v>
      </c>
      <c r="Q25" s="20"/>
      <c r="R25" s="20"/>
      <c r="S25" s="20"/>
      <c r="T25" s="20"/>
    </row>
    <row r="26" spans="1:20" x14ac:dyDescent="0.2">
      <c r="Q26" s="20"/>
      <c r="R26" s="20"/>
      <c r="S26" s="20"/>
      <c r="T26" s="20"/>
    </row>
    <row r="27" spans="1:20" x14ac:dyDescent="0.2">
      <c r="A27" s="20" t="s">
        <v>28</v>
      </c>
      <c r="B27" s="20" t="s">
        <v>29</v>
      </c>
      <c r="C27" s="20" t="s">
        <v>30</v>
      </c>
      <c r="D27" s="20" t="s">
        <v>31</v>
      </c>
      <c r="Q27" s="20"/>
      <c r="R27" s="20"/>
      <c r="S27" s="20"/>
      <c r="T27" s="20"/>
    </row>
    <row r="28" spans="1:20" x14ac:dyDescent="0.2">
      <c r="A28" s="20" t="s">
        <v>32</v>
      </c>
      <c r="B28" s="20" t="s">
        <v>32</v>
      </c>
      <c r="C28" s="20">
        <v>1670</v>
      </c>
      <c r="D28" s="20" t="s">
        <v>33</v>
      </c>
      <c r="Q28" s="20"/>
      <c r="R28" s="20"/>
      <c r="S28" s="20"/>
      <c r="T28" s="20"/>
    </row>
    <row r="29" spans="1:20" x14ac:dyDescent="0.2">
      <c r="Q29" s="20"/>
      <c r="R29" s="20"/>
      <c r="S29" s="20"/>
      <c r="T29" s="20"/>
    </row>
    <row r="30" spans="1:20" x14ac:dyDescent="0.2">
      <c r="Q30" s="20"/>
      <c r="R30" s="20"/>
      <c r="S30" s="20"/>
      <c r="T30" s="20"/>
    </row>
    <row r="31" spans="1:20" x14ac:dyDescent="0.2">
      <c r="Q31" s="20"/>
      <c r="R31" s="20"/>
      <c r="S31" s="20"/>
      <c r="T31" s="20"/>
    </row>
    <row r="32" spans="1:20" x14ac:dyDescent="0.2">
      <c r="Q32" s="20"/>
      <c r="R32" s="20"/>
      <c r="S32" s="20"/>
      <c r="T32" s="20"/>
    </row>
    <row r="33" spans="17:20" x14ac:dyDescent="0.2">
      <c r="Q33" s="20"/>
      <c r="R33" s="20"/>
      <c r="S33" s="20"/>
      <c r="T33" s="20"/>
    </row>
    <row r="34" spans="17:20" x14ac:dyDescent="0.2">
      <c r="Q34" s="20"/>
      <c r="R34" s="20"/>
      <c r="S34" s="20"/>
      <c r="T34" s="20"/>
    </row>
    <row r="35" spans="17:20" x14ac:dyDescent="0.2">
      <c r="Q35" s="20"/>
      <c r="R35" s="20"/>
      <c r="S35" s="20"/>
      <c r="T35" s="20"/>
    </row>
    <row r="36" spans="17:20" x14ac:dyDescent="0.2">
      <c r="Q36" s="20"/>
      <c r="R36" s="20"/>
      <c r="S36" s="20"/>
      <c r="T36" s="20"/>
    </row>
    <row r="37" spans="17:20" x14ac:dyDescent="0.2">
      <c r="Q37" s="20"/>
      <c r="R37" s="20"/>
      <c r="S37" s="20"/>
      <c r="T37" s="20"/>
    </row>
    <row r="38" spans="17:20" x14ac:dyDescent="0.2">
      <c r="Q38" s="20"/>
      <c r="R38" s="20"/>
      <c r="S38" s="20"/>
      <c r="T38" s="20"/>
    </row>
    <row r="39" spans="17:20" x14ac:dyDescent="0.2">
      <c r="Q39" s="20"/>
      <c r="R39" s="20"/>
      <c r="S39" s="20"/>
      <c r="T39" s="20"/>
    </row>
    <row r="40" spans="17:20" x14ac:dyDescent="0.2">
      <c r="Q40" s="20"/>
      <c r="R40" s="20"/>
      <c r="S40" s="20"/>
      <c r="T40" s="20"/>
    </row>
    <row r="41" spans="17:20" x14ac:dyDescent="0.2">
      <c r="Q41" s="20"/>
      <c r="R41" s="20"/>
      <c r="S41" s="20"/>
      <c r="T41" s="20"/>
    </row>
    <row r="42" spans="17:20" x14ac:dyDescent="0.2">
      <c r="Q42" s="20"/>
      <c r="R42" s="20"/>
      <c r="S42" s="20"/>
      <c r="T42" s="20"/>
    </row>
    <row r="43" spans="17:20" x14ac:dyDescent="0.2">
      <c r="Q43" s="20"/>
      <c r="R43" s="20"/>
      <c r="S43" s="20"/>
      <c r="T43" s="20"/>
    </row>
    <row r="44" spans="17:20" x14ac:dyDescent="0.2">
      <c r="Q44" s="20"/>
      <c r="R44" s="20"/>
      <c r="S44" s="20"/>
      <c r="T44" s="20"/>
    </row>
    <row r="45" spans="17:20" x14ac:dyDescent="0.2">
      <c r="Q45" s="20"/>
      <c r="R45" s="20"/>
      <c r="S45" s="20"/>
      <c r="T45" s="20"/>
    </row>
    <row r="46" spans="17:20" x14ac:dyDescent="0.2">
      <c r="Q46" s="20"/>
      <c r="R46" s="20"/>
      <c r="S46" s="20"/>
      <c r="T46" s="20"/>
    </row>
    <row r="47" spans="17:20" x14ac:dyDescent="0.2">
      <c r="Q47" s="20"/>
      <c r="R47" s="20"/>
      <c r="S47" s="20"/>
      <c r="T47" s="20"/>
    </row>
    <row r="48" spans="17:20" x14ac:dyDescent="0.2">
      <c r="Q48" s="20"/>
      <c r="R48" s="20"/>
      <c r="S48" s="20"/>
      <c r="T48" s="20"/>
    </row>
    <row r="49" spans="17:20" x14ac:dyDescent="0.2">
      <c r="Q49" s="20"/>
      <c r="R49" s="20"/>
      <c r="S49" s="20"/>
      <c r="T49" s="20"/>
    </row>
    <row r="50" spans="17:20" x14ac:dyDescent="0.2">
      <c r="Q50" s="20"/>
      <c r="R50" s="20"/>
      <c r="S50" s="20"/>
      <c r="T50" s="20"/>
    </row>
    <row r="51" spans="17:20" x14ac:dyDescent="0.2">
      <c r="Q51" s="20"/>
      <c r="R51" s="20"/>
      <c r="S51" s="20"/>
      <c r="T51" s="20"/>
    </row>
    <row r="52" spans="17:20" x14ac:dyDescent="0.2">
      <c r="Q52" s="20"/>
      <c r="R52" s="20"/>
      <c r="S52" s="20"/>
      <c r="T52" s="20"/>
    </row>
    <row r="53" spans="17:20" x14ac:dyDescent="0.2">
      <c r="Q53" s="20"/>
      <c r="R53" s="20"/>
      <c r="S53" s="20"/>
      <c r="T53" s="20"/>
    </row>
    <row r="54" spans="17:20" x14ac:dyDescent="0.2">
      <c r="Q54" s="20"/>
      <c r="R54" s="20"/>
      <c r="S54" s="20"/>
      <c r="T54" s="20"/>
    </row>
    <row r="55" spans="17:20" x14ac:dyDescent="0.2">
      <c r="Q55" s="20"/>
      <c r="R55" s="20"/>
      <c r="S55" s="20"/>
      <c r="T55" s="20"/>
    </row>
    <row r="56" spans="17:20" x14ac:dyDescent="0.2">
      <c r="Q56" s="20"/>
      <c r="R56" s="20"/>
      <c r="S56" s="20"/>
      <c r="T56" s="20"/>
    </row>
    <row r="57" spans="17:20" x14ac:dyDescent="0.2">
      <c r="Q57" s="20"/>
      <c r="R57" s="20"/>
      <c r="S57" s="20"/>
      <c r="T57" s="20"/>
    </row>
    <row r="58" spans="17:20" x14ac:dyDescent="0.2">
      <c r="Q58" s="20"/>
      <c r="R58" s="20"/>
      <c r="S58" s="20"/>
      <c r="T58" s="20"/>
    </row>
    <row r="59" spans="17:20" x14ac:dyDescent="0.2">
      <c r="Q59" s="20"/>
      <c r="R59" s="20"/>
      <c r="S59" s="20"/>
      <c r="T59" s="20"/>
    </row>
    <row r="60" spans="17:20" x14ac:dyDescent="0.2">
      <c r="Q60" s="20"/>
      <c r="R60" s="20"/>
      <c r="S60" s="20"/>
      <c r="T60" s="20"/>
    </row>
    <row r="61" spans="17:20" x14ac:dyDescent="0.2">
      <c r="Q61" s="20"/>
      <c r="R61" s="20"/>
      <c r="S61" s="20"/>
      <c r="T61" s="20"/>
    </row>
    <row r="62" spans="17:20" x14ac:dyDescent="0.2">
      <c r="Q62" s="20"/>
      <c r="R62" s="20"/>
      <c r="S62" s="20"/>
      <c r="T62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12 mLh</vt:lpstr>
      <vt:lpstr>10 mLh</vt:lpstr>
      <vt:lpstr>8 mLh</vt:lpstr>
      <vt:lpstr>2 mlh</vt:lpstr>
      <vt:lpstr>4 mlh</vt:lpstr>
      <vt:lpstr>6 mLh</vt:lpstr>
      <vt:lpstr>1 mLh</vt:lpstr>
      <vt:lpstr>13 mLh</vt:lpstr>
      <vt:lpstr>mother sol</vt:lpstr>
      <vt:lpstr>Summary Exp. 3</vt:lpstr>
      <vt:lpstr>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Heredia, Shuyana</dc:creator>
  <cp:lastModifiedBy>Shu HD</cp:lastModifiedBy>
  <dcterms:created xsi:type="dcterms:W3CDTF">2021-03-09T11:24:23Z</dcterms:created>
  <dcterms:modified xsi:type="dcterms:W3CDTF">2022-06-02T13:27:02Z</dcterms:modified>
</cp:coreProperties>
</file>